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bru\Desktop\tpi\"/>
    </mc:Choice>
  </mc:AlternateContent>
  <xr:revisionPtr revIDLastSave="0" documentId="8_{D62BAE24-01B3-49F6-9778-2F729320D0EA}" xr6:coauthVersionLast="47" xr6:coauthVersionMax="47" xr10:uidLastSave="{00000000-0000-0000-0000-000000000000}"/>
  <bookViews>
    <workbookView xWindow="38280" yWindow="-120" windowWidth="38640" windowHeight="21240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fpre_reg_dat!$A$1:$AQ$51</definedName>
    <definedName name="_xlnm._FilterDatabase" localSheetId="9" hidden="1">hi!$A$268:$C$1756</definedName>
    <definedName name="_xlnm._FilterDatabase" localSheetId="7" hidden="1">kt_dat_gg!$A$1:$HX$286</definedName>
    <definedName name="_xlnm.Print_Area" localSheetId="1">CH!$B$12:$H$117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Ueberblick!$B$84:$N$95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6" i="82" l="1"/>
  <c r="C115" i="82"/>
  <c r="B113" i="82"/>
  <c r="C114" i="81"/>
  <c r="C113" i="81"/>
  <c r="B111" i="81"/>
  <c r="C115" i="80"/>
  <c r="C114" i="80"/>
  <c r="B112" i="80"/>
  <c r="I39" i="82" l="1"/>
  <c r="G6" i="45" l="1"/>
  <c r="D50" i="81" l="1"/>
  <c r="E111" i="81" s="1"/>
  <c r="E48" i="81" l="1"/>
  <c r="G48" i="81"/>
  <c r="F7" i="82"/>
  <c r="F7" i="81"/>
  <c r="F7" i="80"/>
  <c r="C35" i="82"/>
  <c r="C35" i="81"/>
  <c r="C35" i="80"/>
  <c r="A99" i="46"/>
  <c r="I49" i="82" l="1"/>
  <c r="J49" i="82" s="1"/>
  <c r="G49" i="82"/>
  <c r="H49" i="82" s="1"/>
  <c r="E49" i="82"/>
  <c r="F49" i="82" s="1"/>
  <c r="C54" i="82"/>
  <c r="C118" i="82"/>
  <c r="C42" i="82" s="1"/>
  <c r="C33" i="82" s="1"/>
  <c r="C117" i="82"/>
  <c r="C41" i="82" s="1"/>
  <c r="C39" i="82"/>
  <c r="C38" i="82"/>
  <c r="I56" i="82"/>
  <c r="J37" i="82" s="1"/>
  <c r="G56" i="82"/>
  <c r="H37" i="82" s="1"/>
  <c r="E56" i="82"/>
  <c r="I38" i="82"/>
  <c r="J50" i="82"/>
  <c r="J113" i="82" s="1"/>
  <c r="H50" i="82"/>
  <c r="H113" i="82" s="1"/>
  <c r="F50" i="82"/>
  <c r="F113" i="82" s="1"/>
  <c r="F8" i="82"/>
  <c r="F3" i="82"/>
  <c r="F45" i="82" s="1"/>
  <c r="B115" i="82"/>
  <c r="B116" i="82" s="1"/>
  <c r="B58" i="82"/>
  <c r="B59" i="82" s="1"/>
  <c r="B60" i="82" s="1"/>
  <c r="F37" i="82" l="1"/>
  <c r="E55" i="82"/>
  <c r="E36" i="82" s="1"/>
  <c r="E50" i="82"/>
  <c r="E113" i="82" s="1"/>
  <c r="G50" i="82"/>
  <c r="G113" i="82" s="1"/>
  <c r="I50" i="82"/>
  <c r="I113" i="82" s="1"/>
  <c r="B61" i="82"/>
  <c r="B62" i="82" s="1"/>
  <c r="I48" i="81"/>
  <c r="F8" i="81"/>
  <c r="C33" i="81"/>
  <c r="H54" i="81"/>
  <c r="I37" i="81" s="1"/>
  <c r="F54" i="81"/>
  <c r="G37" i="81" s="1"/>
  <c r="D54" i="81"/>
  <c r="C115" i="81"/>
  <c r="C41" i="81" s="1"/>
  <c r="C39" i="81"/>
  <c r="C38" i="81"/>
  <c r="H50" i="81"/>
  <c r="I111" i="81" s="1"/>
  <c r="F50" i="81"/>
  <c r="G111" i="81" s="1"/>
  <c r="F3" i="81"/>
  <c r="F44" i="81" s="1"/>
  <c r="H115" i="81"/>
  <c r="B56" i="8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C39" i="80"/>
  <c r="C38" i="80"/>
  <c r="C116" i="80"/>
  <c r="C41" i="80" s="1"/>
  <c r="F3" i="80"/>
  <c r="F45" i="80" s="1"/>
  <c r="E50" i="80"/>
  <c r="G50" i="80"/>
  <c r="I50" i="80"/>
  <c r="C33" i="80"/>
  <c r="H55" i="80"/>
  <c r="I37" i="80" s="1"/>
  <c r="F55" i="80"/>
  <c r="G37" i="80" s="1"/>
  <c r="D55" i="80"/>
  <c r="C53" i="80"/>
  <c r="C11" i="80" s="1"/>
  <c r="I51" i="80"/>
  <c r="I112" i="80" s="1"/>
  <c r="G51" i="80"/>
  <c r="G112" i="80" s="1"/>
  <c r="E51" i="80"/>
  <c r="E112" i="80" s="1"/>
  <c r="H116" i="80"/>
  <c r="B57" i="80"/>
  <c r="B58" i="80" s="1"/>
  <c r="B59" i="80" s="1"/>
  <c r="F53" i="1"/>
  <c r="F3" i="1"/>
  <c r="F120" i="80" l="1"/>
  <c r="F119" i="81"/>
  <c r="E37" i="80"/>
  <c r="E54" i="80"/>
  <c r="C13" i="80" s="1"/>
  <c r="C13" i="82"/>
  <c r="E37" i="81"/>
  <c r="E53" i="81"/>
  <c r="E36" i="81" s="1"/>
  <c r="B63" i="82"/>
  <c r="B60" i="80"/>
  <c r="E36" i="80" l="1"/>
  <c r="C13" i="81"/>
  <c r="B64" i="82"/>
  <c r="B61" i="80"/>
  <c r="B65" i="82" l="1"/>
  <c r="B62" i="80"/>
  <c r="B66" i="82" l="1"/>
  <c r="B63" i="80"/>
  <c r="B67" i="82" l="1"/>
  <c r="B64" i="80"/>
  <c r="B68" i="82" l="1"/>
  <c r="B65" i="80"/>
  <c r="B69" i="82" l="1"/>
  <c r="B66" i="80"/>
  <c r="B70" i="82" l="1"/>
  <c r="B67" i="80"/>
  <c r="B71" i="82" l="1"/>
  <c r="B68" i="80"/>
  <c r="B72" i="82" l="1"/>
  <c r="B69" i="80"/>
  <c r="B73" i="82" l="1"/>
  <c r="B70" i="80"/>
  <c r="B74" i="82" l="1"/>
  <c r="B71" i="80"/>
  <c r="B75" i="82" l="1"/>
  <c r="B72" i="80"/>
  <c r="B76" i="82" l="1"/>
  <c r="B73" i="80"/>
  <c r="B77" i="82" l="1"/>
  <c r="B74" i="80"/>
  <c r="B78" i="82" l="1"/>
  <c r="B75" i="80"/>
  <c r="B79" i="82" l="1"/>
  <c r="B76" i="80"/>
  <c r="B80" i="82" l="1"/>
  <c r="B77" i="80"/>
  <c r="B81" i="82" l="1"/>
  <c r="B78" i="80"/>
  <c r="B82" i="82" l="1"/>
  <c r="B79" i="80"/>
  <c r="B83" i="82" l="1"/>
  <c r="B80" i="80"/>
  <c r="B84" i="82" l="1"/>
  <c r="B81" i="80"/>
  <c r="B85" i="82" l="1"/>
  <c r="B82" i="80"/>
  <c r="B86" i="82" l="1"/>
  <c r="B83" i="80"/>
  <c r="B87" i="82" l="1"/>
  <c r="B84" i="80"/>
  <c r="B88" i="82" l="1"/>
  <c r="B85" i="80"/>
  <c r="B89" i="82" l="1"/>
  <c r="B86" i="80"/>
  <c r="B90" i="82" l="1"/>
  <c r="B87" i="80"/>
  <c r="B91" i="82" l="1"/>
  <c r="B88" i="80"/>
  <c r="B92" i="82" l="1"/>
  <c r="B89" i="80"/>
  <c r="B93" i="82" l="1"/>
  <c r="B90" i="80"/>
  <c r="B94" i="82" l="1"/>
  <c r="B91" i="80"/>
  <c r="B95" i="82" l="1"/>
  <c r="B92" i="80"/>
  <c r="B96" i="82" l="1"/>
  <c r="B93" i="80"/>
  <c r="B97" i="82" l="1"/>
  <c r="B94" i="80"/>
  <c r="B98" i="82" l="1"/>
  <c r="B95" i="80"/>
  <c r="B99" i="82" l="1"/>
  <c r="B96" i="80"/>
  <c r="B100" i="82" l="1"/>
  <c r="B97" i="80"/>
  <c r="B101" i="82" l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98" i="80"/>
  <c r="B99" i="80" l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3" i="80" l="1"/>
  <c r="E39" i="1" l="1"/>
  <c r="E40" i="1"/>
  <c r="E37" i="1"/>
  <c r="E36" i="1"/>
  <c r="A98" i="46" l="1"/>
  <c r="A97" i="46"/>
  <c r="A96" i="46"/>
  <c r="A95" i="46"/>
  <c r="A93" i="46" l="1"/>
  <c r="A94" i="46"/>
  <c r="C12" i="78"/>
  <c r="X27" i="78"/>
  <c r="Q27" i="78"/>
  <c r="J27" i="78"/>
  <c r="C27" i="78"/>
  <c r="X14" i="78"/>
  <c r="Q14" i="78"/>
  <c r="J14" i="78"/>
  <c r="C14" i="78"/>
  <c r="C15" i="1"/>
  <c r="C24" i="1"/>
  <c r="E21" i="1"/>
  <c r="E22" i="1"/>
  <c r="E20" i="1"/>
  <c r="C20" i="1"/>
  <c r="E18" i="1"/>
  <c r="E17" i="1"/>
  <c r="E16" i="1"/>
  <c r="E15" i="1"/>
  <c r="G5" i="45" a="1"/>
  <c r="G5" i="45" s="1"/>
  <c r="F4" i="1" s="1"/>
  <c r="A77" i="46"/>
  <c r="H3" i="78" s="1"/>
  <c r="S53" i="1" l="1"/>
  <c r="AC46" i="78"/>
  <c r="R45" i="82"/>
  <c r="R121" i="82"/>
  <c r="R44" i="81"/>
  <c r="R120" i="80"/>
  <c r="R119" i="81"/>
  <c r="R45" i="80"/>
  <c r="F4" i="80"/>
  <c r="H4" i="78"/>
  <c r="H46" i="78"/>
  <c r="C11" i="1"/>
  <c r="J42" i="45" l="1"/>
  <c r="I42" i="45"/>
  <c r="H42" i="45"/>
  <c r="G42" i="45"/>
  <c r="B52" i="45" l="1"/>
  <c r="B51" i="45"/>
  <c r="B50" i="45"/>
  <c r="B49" i="45"/>
  <c r="B48" i="45"/>
  <c r="B47" i="45"/>
  <c r="B46" i="45"/>
  <c r="B45" i="45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I111" i="82" l="1"/>
  <c r="E110" i="82"/>
  <c r="I109" i="82"/>
  <c r="I116" i="82" s="1"/>
  <c r="E108" i="82"/>
  <c r="I112" i="82"/>
  <c r="I115" i="82" s="1"/>
  <c r="I107" i="82"/>
  <c r="I110" i="82"/>
  <c r="I108" i="82"/>
  <c r="G112" i="82"/>
  <c r="G115" i="82" s="1"/>
  <c r="G110" i="82"/>
  <c r="G109" i="82"/>
  <c r="G116" i="82" s="1"/>
  <c r="G108" i="82"/>
  <c r="G107" i="82"/>
  <c r="G111" i="82"/>
  <c r="E109" i="82"/>
  <c r="E116" i="82" s="1"/>
  <c r="E111" i="82"/>
  <c r="E107" i="82"/>
  <c r="E112" i="82"/>
  <c r="E115" i="82" s="1"/>
  <c r="F112" i="82"/>
  <c r="F115" i="82" s="1"/>
  <c r="J107" i="82"/>
  <c r="F109" i="82"/>
  <c r="F116" i="82" s="1"/>
  <c r="J108" i="82"/>
  <c r="F110" i="82"/>
  <c r="F108" i="82"/>
  <c r="F107" i="82"/>
  <c r="F111" i="82"/>
  <c r="H108" i="82"/>
  <c r="H109" i="82"/>
  <c r="H116" i="82" s="1"/>
  <c r="H107" i="82"/>
  <c r="H111" i="82"/>
  <c r="H112" i="82"/>
  <c r="H115" i="82" s="1"/>
  <c r="H110" i="82"/>
  <c r="J111" i="82"/>
  <c r="J110" i="82"/>
  <c r="J109" i="82"/>
  <c r="J116" i="82" s="1"/>
  <c r="J112" i="82"/>
  <c r="J115" i="82" s="1"/>
  <c r="E104" i="81"/>
  <c r="E105" i="81"/>
  <c r="E106" i="81"/>
  <c r="E107" i="81"/>
  <c r="E114" i="81" s="1"/>
  <c r="E108" i="81"/>
  <c r="E109" i="81"/>
  <c r="E110" i="81"/>
  <c r="E113" i="81" s="1"/>
  <c r="E111" i="80"/>
  <c r="E114" i="80" s="1"/>
  <c r="I107" i="81"/>
  <c r="I114" i="81" s="1"/>
  <c r="G105" i="81"/>
  <c r="I105" i="81"/>
  <c r="I111" i="80"/>
  <c r="I114" i="80" s="1"/>
  <c r="I108" i="81"/>
  <c r="G108" i="81"/>
  <c r="G111" i="80"/>
  <c r="G114" i="80" s="1"/>
  <c r="I109" i="81"/>
  <c r="G107" i="81"/>
  <c r="G114" i="81" s="1"/>
  <c r="I110" i="81"/>
  <c r="I113" i="81" s="1"/>
  <c r="G110" i="81"/>
  <c r="G113" i="81" s="1"/>
  <c r="G109" i="81"/>
  <c r="G106" i="81"/>
  <c r="I106" i="81"/>
  <c r="G110" i="80"/>
  <c r="I110" i="80"/>
  <c r="E110" i="80"/>
  <c r="E109" i="80"/>
  <c r="I109" i="80"/>
  <c r="G109" i="80"/>
  <c r="G108" i="80"/>
  <c r="G115" i="80" s="1"/>
  <c r="I108" i="80"/>
  <c r="I115" i="80" s="1"/>
  <c r="E108" i="80"/>
  <c r="E115" i="80" s="1"/>
  <c r="I106" i="82"/>
  <c r="G106" i="82"/>
  <c r="E106" i="82"/>
  <c r="E105" i="82"/>
  <c r="G105" i="82"/>
  <c r="I105" i="82"/>
  <c r="H106" i="82"/>
  <c r="F105" i="82"/>
  <c r="F106" i="82"/>
  <c r="H105" i="82"/>
  <c r="J105" i="82"/>
  <c r="J106" i="82"/>
  <c r="I105" i="80"/>
  <c r="E107" i="80"/>
  <c r="I107" i="80"/>
  <c r="G105" i="80"/>
  <c r="G107" i="80"/>
  <c r="E105" i="80"/>
  <c r="I104" i="81"/>
  <c r="G104" i="81"/>
  <c r="E55" i="81"/>
  <c r="E103" i="81"/>
  <c r="I103" i="81"/>
  <c r="G103" i="81"/>
  <c r="I104" i="80"/>
  <c r="E104" i="80"/>
  <c r="G104" i="80"/>
  <c r="G62" i="82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100" i="80"/>
  <c r="E102" i="81"/>
  <c r="E100" i="80"/>
  <c r="I102" i="81"/>
  <c r="I100" i="80"/>
  <c r="E101" i="80"/>
  <c r="I101" i="80"/>
  <c r="G101" i="80"/>
  <c r="G102" i="80"/>
  <c r="E102" i="80"/>
  <c r="I102" i="80"/>
  <c r="E103" i="80"/>
  <c r="I103" i="80"/>
  <c r="G103" i="80"/>
  <c r="I106" i="80"/>
  <c r="G106" i="80"/>
  <c r="E106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5" i="1" s="1"/>
  <c r="A29" i="46"/>
  <c r="A61" i="46"/>
  <c r="A36" i="46"/>
  <c r="A68" i="46"/>
  <c r="A37" i="46"/>
  <c r="A69" i="46"/>
  <c r="A12" i="46"/>
  <c r="C13" i="1" s="1"/>
  <c r="A44" i="46"/>
  <c r="A76" i="46"/>
  <c r="A13" i="46"/>
  <c r="A45" i="46"/>
  <c r="A78" i="46"/>
  <c r="A20" i="46"/>
  <c r="A52" i="46"/>
  <c r="A21" i="46"/>
  <c r="A53" i="46"/>
  <c r="A14" i="46"/>
  <c r="A22" i="46"/>
  <c r="A30" i="46"/>
  <c r="A38" i="46"/>
  <c r="A46" i="46"/>
  <c r="A54" i="46"/>
  <c r="A62" i="46"/>
  <c r="E28" i="1" s="1"/>
  <c r="A70" i="46"/>
  <c r="A79" i="46"/>
  <c r="A15" i="46"/>
  <c r="A23" i="46"/>
  <c r="C45" i="1" s="1"/>
  <c r="A31" i="46"/>
  <c r="A39" i="46"/>
  <c r="A47" i="46"/>
  <c r="A55" i="46"/>
  <c r="A63" i="46"/>
  <c r="A71" i="46"/>
  <c r="A80" i="46"/>
  <c r="A16" i="46"/>
  <c r="A24" i="46"/>
  <c r="E45" i="1" s="1"/>
  <c r="A32" i="46"/>
  <c r="A40" i="46"/>
  <c r="A48" i="46"/>
  <c r="A56" i="46"/>
  <c r="A64" i="46"/>
  <c r="E31" i="1" s="1"/>
  <c r="A72" i="46"/>
  <c r="A81" i="46"/>
  <c r="A9" i="46"/>
  <c r="A17" i="46"/>
  <c r="A25" i="46"/>
  <c r="F46" i="1" s="1"/>
  <c r="A33" i="46"/>
  <c r="A41" i="46"/>
  <c r="A49" i="46"/>
  <c r="A57" i="46"/>
  <c r="A65" i="46"/>
  <c r="E33" i="1" s="1"/>
  <c r="A73" i="46"/>
  <c r="B34" i="45" s="1"/>
  <c r="A82" i="46"/>
  <c r="A10" i="46"/>
  <c r="A18" i="46"/>
  <c r="A26" i="46"/>
  <c r="F48" i="1" s="1"/>
  <c r="A34" i="46"/>
  <c r="A42" i="46"/>
  <c r="A50" i="46"/>
  <c r="A58" i="46"/>
  <c r="A74" i="46"/>
  <c r="B35" i="45" s="1"/>
  <c r="A83" i="46"/>
  <c r="A11" i="46"/>
  <c r="A19" i="46"/>
  <c r="A27" i="46"/>
  <c r="A35" i="46"/>
  <c r="A43" i="46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E39" i="81" l="1"/>
  <c r="E38" i="81"/>
  <c r="G38" i="81"/>
  <c r="G39" i="81"/>
  <c r="I39" i="81"/>
  <c r="I38" i="81"/>
  <c r="G197" i="45"/>
  <c r="H197" i="45" s="1"/>
  <c r="H38" i="82"/>
  <c r="F39" i="82"/>
  <c r="J38" i="82"/>
  <c r="J39" i="82"/>
  <c r="I39" i="80"/>
  <c r="H39" i="82"/>
  <c r="G38" i="80"/>
  <c r="G39" i="80"/>
  <c r="F38" i="82"/>
  <c r="I38" i="80"/>
  <c r="E39" i="80"/>
  <c r="E38" i="80"/>
  <c r="I115" i="81"/>
  <c r="E115" i="81"/>
  <c r="G115" i="81"/>
  <c r="E116" i="80"/>
  <c r="G116" i="80"/>
  <c r="I116" i="80"/>
  <c r="C52" i="81"/>
  <c r="C11" i="81" s="1"/>
  <c r="F4" i="81"/>
  <c r="A66" i="46"/>
  <c r="E34" i="1" s="1"/>
  <c r="E30" i="1"/>
  <c r="E27" i="1"/>
  <c r="E24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A65" i="45" l="1"/>
  <c r="A66" i="45" l="1"/>
  <c r="A67" i="45" l="1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<sst xmlns="http://schemas.openxmlformats.org/spreadsheetml/2006/main" count="5161" uniqueCount="3816">
  <si>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</si>
  <si>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</si>
  <si>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</si>
  <si>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</si>
  <si>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</si>
  <si>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</si>
  <si>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</si>
  <si>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</si>
  <si>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</si>
  <si>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</si>
  <si>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</si>
  <si>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</si>
  <si>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</si>
  <si>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</si>
  <si>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</si>
  <si>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</si>
  <si>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</si>
  <si>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</si>
  <si>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</si>
  <si>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</si>
  <si>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</si>
  <si>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</si>
  <si>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</si>
  <si>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</si>
  <si>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</si>
  <si>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</si>
  <si>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</si>
  <si>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</si>
  <si>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</si>
  <si>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</si>
  <si>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</si>
  <si>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</si>
  <si>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</si>
  <si>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</si>
  <si>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</si>
  <si>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</si>
  <si>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</si>
  <si>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</si>
  <si>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</si>
  <si>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</si>
  <si>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</si>
  <si>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</si>
  <si>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</si>
  <si>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</si>
  <si>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</si>
  <si>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</si>
  <si>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</si>
  <si>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</si>
  <si>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</si>
  <si>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</si>
  <si>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</si>
  <si>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</si>
  <si>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</si>
  <si>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</si>
  <si>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</si>
  <si>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</si>
  <si>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</si>
  <si>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</si>
  <si>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</si>
  <si>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</si>
  <si>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</si>
  <si>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</si>
  <si>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</si>
  <si>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</si>
  <si>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</si>
  <si>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</si>
  <si>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</si>
  <si>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</si>
  <si>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</si>
  <si>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</si>
  <si>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</si>
  <si>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</si>
  <si>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</si>
  <si>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</si>
  <si>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</si>
  <si>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</si>
  <si>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</si>
  <si>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</si>
  <si>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</si>
  <si>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</si>
  <si>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</si>
  <si>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</si>
  <si>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</si>
  <si>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</si>
  <si>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</si>
  <si>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</si>
  <si>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</si>
  <si>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</si>
  <si>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</si>
  <si>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</si>
  <si>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</si>
  <si>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</si>
  <si>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</si>
  <si>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</si>
  <si>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</si>
  <si>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</si>
  <si>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</si>
  <si>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</si>
  <si>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</si>
  <si>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</si>
  <si>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</si>
  <si>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</si>
  <si>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</si>
  <si>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</si>
  <si>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</si>
  <si>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</si>
  <si>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</si>
  <si>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</si>
  <si>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</si>
  <si>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</si>
  <si>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</si>
  <si>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</si>
  <si>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</si>
  <si>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</si>
  <si>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</si>
  <si>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</si>
  <si>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</si>
  <si>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</si>
  <si>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</si>
  <si>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</si>
  <si>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</si>
  <si>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</si>
  <si>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</si>
  <si>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</si>
  <si>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</si>
  <si>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</si>
  <si>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</si>
  <si>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</si>
  <si>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</si>
  <si>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</si>
  <si>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</si>
  <si>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</si>
  <si>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</si>
  <si>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</si>
  <si>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</si>
  <si>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</si>
  <si>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</si>
  <si>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</si>
  <si>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</si>
  <si>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</si>
  <si>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</si>
  <si>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</si>
  <si>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</si>
  <si>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</si>
  <si>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</si>
  <si>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</si>
  <si>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</si>
  <si>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</si>
  <si>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</si>
  <si>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</si>
  <si>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</si>
  <si>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</si>
  <si>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</si>
  <si>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</si>
  <si>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</si>
  <si>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</si>
  <si>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</si>
  <si>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</si>
  <si>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</si>
  <si>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</si>
  <si>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</si>
  <si>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</si>
  <si>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</si>
  <si>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</si>
  <si>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</si>
  <si>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</si>
  <si>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</si>
  <si>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</si>
  <si>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</si>
  <si>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</si>
  <si>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</si>
  <si>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</si>
  <si>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</si>
  <si>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</si>
  <si>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</si>
  <si>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</si>
  <si>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</si>
  <si>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</si>
  <si>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</si>
  <si>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</si>
  <si>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</si>
  <si>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</si>
  <si>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</si>
  <si>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</si>
  <si>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</si>
  <si>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</si>
  <si>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</si>
  <si>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</si>
  <si>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</si>
  <si>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</si>
  <si>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</si>
  <si>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</si>
  <si>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</si>
  <si>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</si>
  <si>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</si>
  <si>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</si>
  <si>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</si>
  <si>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</si>
  <si>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</si>
  <si>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</si>
  <si>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</si>
  <si>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</si>
  <si>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</si>
  <si>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</si>
  <si>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</si>
  <si>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</si>
  <si>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</si>
  <si>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</si>
  <si>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</si>
  <si>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</si>
  <si>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</si>
  <si>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</si>
  <si>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</si>
  <si>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</si>
  <si>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</si>
  <si>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</si>
  <si>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</si>
  <si>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</si>
  <si>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</si>
  <si>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</si>
  <si>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</si>
  <si>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</si>
  <si>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</si>
  <si>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</si>
  <si>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</si>
  <si>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</si>
  <si>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</si>
  <si>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</si>
  <si>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</si>
  <si>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</si>
  <si>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</si>
  <si>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</si>
  <si>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</si>
  <si>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</si>
  <si>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</si>
  <si>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</si>
  <si>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</si>
  <si>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</si>
  <si>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</si>
  <si>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</si>
  <si>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</si>
  <si>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</si>
  <si>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</si>
  <si>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</si>
  <si>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</si>
  <si>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</si>
  <si>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</si>
  <si>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</si>
  <si>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</si>
  <si>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</si>
  <si>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</si>
  <si>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</si>
  <si>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</si>
  <si>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</si>
  <si>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</si>
  <si>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</si>
  <si>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</si>
  <si>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</si>
  <si>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</si>
  <si>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</si>
  <si>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</si>
  <si>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</si>
  <si>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</si>
  <si>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</si>
  <si>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</si>
  <si>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</si>
  <si>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</si>
  <si>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</si>
  <si>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</si>
  <si>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</si>
  <si>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</si>
  <si>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</si>
  <si>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</si>
  <si>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</si>
  <si>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</si>
  <si>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</si>
  <si>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</si>
  <si>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</si>
  <si>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</si>
  <si>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</si>
  <si>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</si>
  <si>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</si>
  <si>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</si>
  <si>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</si>
  <si>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</si>
  <si>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</si>
  <si>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</si>
  <si>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</si>
  <si>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</si>
  <si>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</si>
  <si>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</si>
  <si>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</si>
  <si>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</si>
  <si>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</si>
  <si>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</si>
  <si>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</si>
  <si>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</si>
  <si>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</si>
  <si>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</si>
  <si>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</si>
  <si>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</si>
  <si>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</si>
  <si>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</si>
  <si>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</si>
  <si>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</si>
  <si>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</si>
  <si>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</si>
  <si>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</si>
  <si>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</si>
  <si>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</si>
  <si>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</si>
  <si>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</si>
  <si>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</si>
  <si>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</si>
  <si>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</si>
  <si>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</si>
  <si>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</si>
  <si>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</si>
  <si>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</si>
  <si>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</si>
  <si>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</si>
  <si>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</si>
  <si>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</si>
  <si>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</si>
  <si>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</si>
  <si>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</si>
  <si>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</si>
  <si>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</si>
  <si>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</si>
  <si>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</si>
  <si>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</si>
  <si>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</si>
  <si>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</si>
  <si>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</si>
  <si>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</si>
  <si>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</si>
  <si>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</si>
  <si>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</si>
  <si>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</si>
  <si>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</si>
  <si>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</si>
  <si>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</si>
  <si>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</si>
  <si>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Aggregati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</si>
  <si>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</si>
  <si>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</si>
  <si>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</si>
  <si>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</si>
  <si>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</si>
  <si>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</si>
  <si>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</si>
  <si>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</si>
  <si>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</si>
  <si>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</si>
  <si>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</si>
  <si>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</si>
  <si>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</si>
  <si>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</si>
  <si>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</si>
  <si>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</si>
  <si>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</si>
  <si>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</si>
  <si>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</si>
  <si>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</si>
  <si>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</si>
  <si>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</si>
  <si>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</si>
  <si>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</si>
  <si>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</si>
  <si>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</si>
  <si>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</si>
  <si>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</si>
  <si>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</si>
  <si>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</si>
  <si>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</si>
  <si>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</si>
  <si>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</si>
  <si>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</si>
  <si>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</si>
  <si>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</si>
  <si>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</si>
  <si>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</si>
  <si>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</si>
  <si>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</si>
  <si>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</si>
  <si>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</si>
  <si>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</si>
  <si>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</si>
  <si>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</si>
  <si>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</si>
  <si>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</si>
  <si>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</si>
  <si>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</si>
  <si>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</si>
  <si>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</si>
  <si>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</si>
  <si>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</si>
  <si>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</si>
  <si>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</si>
  <si>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</si>
  <si>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</si>
  <si>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Schweiz, FPRE-Regionen, Kantone</t>
  </si>
  <si>
    <t>Suisse, régions FPRE, cantons</t>
  </si>
  <si>
    <t>Svizzera, regioni FPRE, cantoni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</si>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</sst>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5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  <font>
      <sz val="8"/>
      <name val="Verdana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244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12" fillId="0" borderId="0" xfId="0" applyFont="1" applyFill="1" applyBorder="1"/>
    <xf numFmtId="0" fontId="12" fillId="0" borderId="0" xfId="0" applyFont="1" applyFill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0" borderId="1" xfId="0" applyFont="1" applyFill="1" applyBorder="1"/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Border="1" applyAlignment="1">
      <alignment horizontal="right"/>
    </xf>
    <xf numFmtId="0" fontId="12" fillId="0" borderId="0" xfId="0" applyFont="1" applyBorder="1"/>
    <xf numFmtId="0" fontId="12" fillId="35" borderId="0" xfId="0" applyFont="1" applyFill="1" applyBorder="1"/>
    <xf numFmtId="2" fontId="12" fillId="0" borderId="0" xfId="0" applyNumberFormat="1" applyFont="1" applyBorder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 applyFill="1" applyBorder="1"/>
    <xf numFmtId="0" fontId="51" fillId="0" borderId="0" xfId="0" applyFont="1" applyFill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49" fontId="12" fillId="37" borderId="0" xfId="0" applyNumberFormat="1" applyFont="1" applyFill="1" applyBorder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 applyBorder="1"/>
    <xf numFmtId="0" fontId="14" fillId="0" borderId="0" xfId="0" applyFont="1"/>
    <xf numFmtId="0" fontId="52" fillId="0" borderId="0" xfId="0" applyFont="1" applyFill="1" applyBorder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8" fillId="39" borderId="0" xfId="0" applyFont="1" applyFill="1" applyAlignment="1"/>
    <xf numFmtId="0" fontId="4" fillId="0" borderId="1" xfId="0" applyFont="1" applyFill="1" applyBorder="1" applyAlignment="1">
      <alignment horizontal="left"/>
    </xf>
    <xf numFmtId="49" fontId="12" fillId="0" borderId="0" xfId="0" applyNumberFormat="1" applyFont="1" applyFill="1" applyBorder="1" applyAlignment="1">
      <alignment horizontal="right"/>
    </xf>
    <xf numFmtId="2" fontId="12" fillId="0" borderId="0" xfId="0" applyNumberFormat="1" applyFont="1" applyFill="1" applyBorder="1"/>
    <xf numFmtId="0" fontId="14" fillId="0" borderId="0" xfId="0" applyFont="1" applyFill="1" applyBorder="1"/>
    <xf numFmtId="0" fontId="14" fillId="37" borderId="0" xfId="0" applyFont="1" applyFill="1" applyBorder="1" applyAlignment="1">
      <alignment horizontal="righ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" fillId="0" borderId="0" xfId="0" applyFont="1"/>
    <xf numFmtId="0" fontId="12" fillId="0" borderId="0" xfId="0" applyFont="1" applyBorder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12" fillId="0" borderId="1" xfId="0" applyFont="1" applyFill="1" applyBorder="1" applyAlignment="1">
      <alignment horizontal="center"/>
    </xf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18" fillId="39" borderId="0" xfId="0" applyFont="1" applyFill="1" applyBorder="1"/>
    <xf numFmtId="0" fontId="49" fillId="39" borderId="0" xfId="0" applyFont="1" applyFill="1" applyBorder="1" applyAlignment="1">
      <alignment vertical="center"/>
    </xf>
    <xf numFmtId="0" fontId="8" fillId="39" borderId="0" xfId="0" applyFont="1" applyFill="1" applyBorder="1" applyAlignment="1">
      <alignment vertical="center"/>
    </xf>
    <xf numFmtId="49" fontId="8" fillId="39" borderId="0" xfId="0" applyNumberFormat="1" applyFont="1" applyFill="1" applyBorder="1" applyAlignment="1">
      <alignment vertical="center"/>
    </xf>
    <xf numFmtId="164" fontId="8" fillId="39" borderId="0" xfId="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vertical="center"/>
    </xf>
    <xf numFmtId="164" fontId="49" fillId="39" borderId="0" xfId="0" applyNumberFormat="1" applyFont="1" applyFill="1" applyBorder="1" applyAlignment="1">
      <alignment vertical="center"/>
    </xf>
    <xf numFmtId="0" fontId="4" fillId="39" borderId="0" xfId="0" applyFont="1" applyFill="1" applyBorder="1"/>
    <xf numFmtId="0" fontId="45" fillId="39" borderId="0" xfId="0" applyFont="1" applyFill="1" applyBorder="1"/>
    <xf numFmtId="0" fontId="4" fillId="39" borderId="0" xfId="0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horizontal="right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Border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4" fillId="39" borderId="0" xfId="0" applyFont="1" applyFill="1"/>
    <xf numFmtId="0" fontId="9" fillId="39" borderId="0" xfId="0" applyNumberFormat="1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49" fillId="39" borderId="16" xfId="0" applyFont="1" applyFill="1" applyBorder="1"/>
    <xf numFmtId="0" fontId="8" fillId="39" borderId="16" xfId="0" applyFont="1" applyFill="1" applyBorder="1" applyAlignment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0" fontId="8" fillId="39" borderId="16" xfId="0" applyFont="1" applyFill="1" applyBorder="1"/>
    <xf numFmtId="166" fontId="8" fillId="39" borderId="0" xfId="0" applyNumberFormat="1" applyFont="1" applyFill="1" applyBorder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8" fillId="39" borderId="0" xfId="0" applyNumberFormat="1" applyFont="1" applyFill="1" applyAlignment="1"/>
    <xf numFmtId="0" fontId="11" fillId="39" borderId="0" xfId="0" applyFont="1" applyFill="1" applyBorder="1" applyAlignment="1">
      <alignment vertical="center"/>
    </xf>
    <xf numFmtId="49" fontId="9" fillId="39" borderId="0" xfId="0" applyNumberFormat="1" applyFont="1" applyFill="1" applyBorder="1" applyAlignment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 applyBorder="1" applyAlignment="1"/>
    <xf numFmtId="49" fontId="6" fillId="39" borderId="0" xfId="0" applyNumberFormat="1" applyFont="1" applyFill="1" applyAlignment="1"/>
    <xf numFmtId="0" fontId="4" fillId="36" borderId="0" xfId="0" applyFont="1" applyFill="1" applyBorder="1"/>
    <xf numFmtId="0" fontId="60" fillId="39" borderId="0" xfId="0" applyFont="1" applyFill="1" applyBorder="1"/>
    <xf numFmtId="0" fontId="61" fillId="39" borderId="0" xfId="0" applyFont="1" applyFill="1" applyBorder="1"/>
    <xf numFmtId="0" fontId="9" fillId="39" borderId="0" xfId="0" applyFont="1" applyFill="1"/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9" fillId="39" borderId="0" xfId="0" applyNumberFormat="1" applyFont="1" applyFill="1" applyAlignment="1">
      <alignment horizontal="left" vertical="center"/>
    </xf>
    <xf numFmtId="0" fontId="9" fillId="39" borderId="0" xfId="0" applyNumberFormat="1" applyFont="1" applyFill="1" applyAlignment="1">
      <alignment horizontal="left" vertical="top"/>
    </xf>
    <xf numFmtId="0" fontId="11" fillId="39" borderId="0" xfId="0" applyFont="1" applyFill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164" fontId="62" fillId="39" borderId="0" xfId="0" applyNumberFormat="1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53" fillId="39" borderId="0" xfId="0" applyFont="1" applyFill="1" applyBorder="1"/>
    <xf numFmtId="0" fontId="18" fillId="39" borderId="0" xfId="0" applyFont="1" applyFill="1" applyBorder="1" applyAlignment="1">
      <alignment vertical="top"/>
    </xf>
    <xf numFmtId="0" fontId="4" fillId="39" borderId="0" xfId="0" applyFont="1" applyFill="1"/>
    <xf numFmtId="0" fontId="4" fillId="39" borderId="0" xfId="0" applyFont="1" applyFill="1"/>
    <xf numFmtId="165" fontId="8" fillId="39" borderId="13" xfId="80" applyNumberFormat="1" applyFont="1" applyFill="1" applyBorder="1" applyAlignment="1">
      <alignment horizontal="right" vertical="center"/>
    </xf>
    <xf numFmtId="0" fontId="8" fillId="39" borderId="0" xfId="0" applyFont="1" applyFill="1" applyBorder="1" applyAlignment="1">
      <alignment horizontal="left"/>
    </xf>
    <xf numFmtId="0" fontId="4" fillId="0" borderId="0" xfId="100" applyFont="1" applyFill="1"/>
    <xf numFmtId="0" fontId="4" fillId="39" borderId="0" xfId="0" applyFont="1" applyFill="1"/>
    <xf numFmtId="0" fontId="4" fillId="39" borderId="0" xfId="100" applyFont="1" applyFill="1"/>
    <xf numFmtId="0" fontId="4" fillId="39" borderId="0" xfId="0" applyFont="1" applyFill="1"/>
    <xf numFmtId="0" fontId="4" fillId="39" borderId="0" xfId="0" applyFont="1" applyFill="1"/>
    <xf numFmtId="165" fontId="12" fillId="0" borderId="0" xfId="80" applyNumberFormat="1" applyFont="1" applyBorder="1"/>
    <xf numFmtId="46" fontId="12" fillId="0" borderId="0" xfId="0" applyNumberFormat="1" applyFont="1" applyBorder="1"/>
    <xf numFmtId="0" fontId="4" fillId="39" borderId="0" xfId="0" applyFont="1" applyFill="1"/>
    <xf numFmtId="0" fontId="4" fillId="39" borderId="0" xfId="0" applyFont="1" applyFill="1"/>
    <xf numFmtId="0" fontId="4" fillId="39" borderId="0" xfId="0" applyFont="1" applyFill="1"/>
    <xf numFmtId="0" fontId="4" fillId="39" borderId="0" xfId="0" applyFont="1" applyFill="1"/>
    <xf numFmtId="0" fontId="9" fillId="39" borderId="0" xfId="0" applyFont="1" applyFill="1" applyAlignment="1">
      <alignment horizontal="left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left" vertical="top" wrapText="1"/>
    </xf>
    <xf numFmtId="0" fontId="11" fillId="39" borderId="14" xfId="0" applyFont="1" applyFill="1" applyBorder="1" applyAlignment="1">
      <alignment horizontal="left" vertical="center"/>
    </xf>
    <xf numFmtId="0" fontId="11" fillId="39" borderId="0" xfId="0" applyFont="1" applyFill="1" applyBorder="1" applyAlignment="1">
      <alignment horizontal="left" vertical="center"/>
    </xf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9" fillId="39" borderId="0" xfId="0" applyFont="1" applyFill="1" applyBorder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39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Border="1" applyAlignment="1">
      <alignment horizontal="center" vertical="center"/>
    </xf>
    <xf numFmtId="0" fontId="8" fillId="39" borderId="0" xfId="0" applyFont="1" applyFill="1" applyBorder="1" applyAlignment="1">
      <alignment horizontal="left" vertical="center"/>
    </xf>
    <xf numFmtId="49" fontId="8" fillId="39" borderId="0" xfId="0" applyNumberFormat="1" applyFont="1" applyFill="1" applyAlignment="1">
      <alignment horizontal="center"/>
    </xf>
    <xf numFmtId="0" fontId="9" fillId="39" borderId="0" xfId="0" applyNumberFormat="1" applyFont="1" applyFill="1" applyAlignment="1">
      <alignment horizontal="left" vertical="center"/>
    </xf>
    <xf numFmtId="49" fontId="6" fillId="39" borderId="0" xfId="0" applyNumberFormat="1" applyFont="1" applyFill="1" applyAlignment="1">
      <alignment horizontal="left"/>
    </xf>
    <xf numFmtId="49" fontId="9" fillId="39" borderId="0" xfId="0" applyNumberFormat="1" applyFont="1" applyFill="1" applyBorder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2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2DC00"/>
      <color rgb="FFFF00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CH!$C$56:$C$112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CH!$E$56:$E$112</c:f>
              <c:numCache>
                <c:formatCode>0.0</c:formatCode>
                <c:ptCount val="57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  <c:pt idx="49">
                  <c:v>118.25262962485748</c:v>
                </c:pt>
                <c:pt idx="50">
                  <c:v>114.65722051143155</c:v>
                </c:pt>
                <c:pt idx="51">
                  <c:v>113.87951600291186</c:v>
                </c:pt>
                <c:pt idx="52">
                  <c:v>111.53263539726758</c:v>
                </c:pt>
                <c:pt idx="53">
                  <c:v>111.59247980777</c:v>
                </c:pt>
                <c:pt idx="54">
                  <c:v>111.23620572563313</c:v>
                </c:pt>
                <c:pt idx="55">
                  <c:v>111.96956883786832</c:v>
                </c:pt>
                <c:pt idx="56">
                  <c:v>113.70554658857037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CH!$C$56:$C$112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CH!$G$56:$G$112</c:f>
              <c:numCache>
                <c:formatCode>0.0</c:formatCode>
                <c:ptCount val="57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  <c:pt idx="49">
                  <c:v>111.02872441374507</c:v>
                </c:pt>
                <c:pt idx="50">
                  <c:v>108.50547035621165</c:v>
                </c:pt>
                <c:pt idx="51">
                  <c:v>109.49564889133599</c:v>
                </c:pt>
                <c:pt idx="52">
                  <c:v>107.87161846437536</c:v>
                </c:pt>
                <c:pt idx="53">
                  <c:v>109.42263487075708</c:v>
                </c:pt>
                <c:pt idx="54">
                  <c:v>108.69847421174686</c:v>
                </c:pt>
                <c:pt idx="55">
                  <c:v>109.13119824749842</c:v>
                </c:pt>
                <c:pt idx="56">
                  <c:v>109.4564276189076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CH!$C$56:$C$112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CH!$I$56:$I$112</c:f>
              <c:numCache>
                <c:formatCode>0.0</c:formatCode>
                <c:ptCount val="57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  <c:pt idx="49">
                  <c:v>114.39211565788014</c:v>
                </c:pt>
                <c:pt idx="50">
                  <c:v>111.36988233294716</c:v>
                </c:pt>
                <c:pt idx="51">
                  <c:v>111.53697572422728</c:v>
                </c:pt>
                <c:pt idx="52">
                  <c:v>109.57653210039724</c:v>
                </c:pt>
                <c:pt idx="53">
                  <c:v>110.43361295265566</c:v>
                </c:pt>
                <c:pt idx="54">
                  <c:v>109.88064920617806</c:v>
                </c:pt>
                <c:pt idx="55">
                  <c:v>110.45328749972813</c:v>
                </c:pt>
                <c:pt idx="56">
                  <c:v>111.4350457680177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FPRE_REG!$C$55:$C$111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FPRE_REG!$E$55:$E$111</c:f>
              <c:numCache>
                <c:formatCode>0.0</c:formatCode>
                <c:ptCount val="57"/>
                <c:pt idx="0">
                  <c:v>100</c:v>
                </c:pt>
                <c:pt idx="1">
                  <c:v>98.513317663719462</c:v>
                </c:pt>
                <c:pt idx="2">
                  <c:v>94.196512769091555</c:v>
                </c:pt>
                <c:pt idx="3">
                  <c:v>100.98154549038532</c:v>
                </c:pt>
                <c:pt idx="4">
                  <c:v>105.61979388451499</c:v>
                </c:pt>
                <c:pt idx="5">
                  <c:v>102.87321383917825</c:v>
                </c:pt>
                <c:pt idx="6">
                  <c:v>112.53623501433326</c:v>
                </c:pt>
                <c:pt idx="7">
                  <c:v>111.90877498930236</c:v>
                </c:pt>
                <c:pt idx="8">
                  <c:v>109.11067559896237</c:v>
                </c:pt>
                <c:pt idx="9">
                  <c:v>104.48511162027549</c:v>
                </c:pt>
                <c:pt idx="10">
                  <c:v>104.47560244425055</c:v>
                </c:pt>
                <c:pt idx="11">
                  <c:v>99.96388031400852</c:v>
                </c:pt>
                <c:pt idx="12">
                  <c:v>97.287022373211244</c:v>
                </c:pt>
                <c:pt idx="13">
                  <c:v>96.924669997063845</c:v>
                </c:pt>
                <c:pt idx="14">
                  <c:v>96.158822028801339</c:v>
                </c:pt>
                <c:pt idx="15">
                  <c:v>98.058488544312155</c:v>
                </c:pt>
                <c:pt idx="16">
                  <c:v>99.442817068893888</c:v>
                </c:pt>
                <c:pt idx="17">
                  <c:v>101.46060305641154</c:v>
                </c:pt>
                <c:pt idx="18">
                  <c:v>98.022565261755631</c:v>
                </c:pt>
                <c:pt idx="19">
                  <c:v>100.27297469947297</c:v>
                </c:pt>
                <c:pt idx="20">
                  <c:v>101.73123055757696</c:v>
                </c:pt>
                <c:pt idx="21">
                  <c:v>100.90263450861382</c:v>
                </c:pt>
                <c:pt idx="22">
                  <c:v>102.28119559294019</c:v>
                </c:pt>
                <c:pt idx="23">
                  <c:v>101.29529518156608</c:v>
                </c:pt>
                <c:pt idx="24">
                  <c:v>99.821756481735591</c:v>
                </c:pt>
                <c:pt idx="25">
                  <c:v>103.6031102487665</c:v>
                </c:pt>
                <c:pt idx="26">
                  <c:v>103.64066505902612</c:v>
                </c:pt>
                <c:pt idx="27">
                  <c:v>104.69642808526419</c:v>
                </c:pt>
                <c:pt idx="28">
                  <c:v>107.47803076391465</c:v>
                </c:pt>
                <c:pt idx="29">
                  <c:v>109.46269308212131</c:v>
                </c:pt>
                <c:pt idx="30">
                  <c:v>110.66705483382533</c:v>
                </c:pt>
                <c:pt idx="31">
                  <c:v>109.50753584912431</c:v>
                </c:pt>
                <c:pt idx="32">
                  <c:v>110.5590990643974</c:v>
                </c:pt>
                <c:pt idx="33">
                  <c:v>115.5883036311434</c:v>
                </c:pt>
                <c:pt idx="34">
                  <c:v>115.52949992961589</c:v>
                </c:pt>
                <c:pt idx="35">
                  <c:v>114.40662899447445</c:v>
                </c:pt>
                <c:pt idx="36">
                  <c:v>113.18727156555106</c:v>
                </c:pt>
                <c:pt idx="37">
                  <c:v>111.19142415893215</c:v>
                </c:pt>
                <c:pt idx="38">
                  <c:v>113.42628004122517</c:v>
                </c:pt>
                <c:pt idx="39">
                  <c:v>111.44208725102729</c:v>
                </c:pt>
                <c:pt idx="40">
                  <c:v>114.2503477981742</c:v>
                </c:pt>
                <c:pt idx="41">
                  <c:v>112.32898586634394</c:v>
                </c:pt>
                <c:pt idx="42">
                  <c:v>114.19291935702259</c:v>
                </c:pt>
                <c:pt idx="43">
                  <c:v>112.97568404071983</c:v>
                </c:pt>
                <c:pt idx="44">
                  <c:v>113.74923397571821</c:v>
                </c:pt>
                <c:pt idx="45">
                  <c:v>113.3391667936318</c:v>
                </c:pt>
                <c:pt idx="46">
                  <c:v>113.99650195025953</c:v>
                </c:pt>
                <c:pt idx="47">
                  <c:v>112.22063878291189</c:v>
                </c:pt>
                <c:pt idx="48">
                  <c:v>114.24808078247165</c:v>
                </c:pt>
                <c:pt idx="49">
                  <c:v>117.1708661595968</c:v>
                </c:pt>
                <c:pt idx="50">
                  <c:v>114.26507174425946</c:v>
                </c:pt>
                <c:pt idx="51">
                  <c:v>112.50844384024843</c:v>
                </c:pt>
                <c:pt idx="52">
                  <c:v>111.67449050600375</c:v>
                </c:pt>
                <c:pt idx="53">
                  <c:v>111.58976103660507</c:v>
                </c:pt>
                <c:pt idx="54">
                  <c:v>110.44351003853869</c:v>
                </c:pt>
                <c:pt idx="55">
                  <c:v>111.37107700724049</c:v>
                </c:pt>
                <c:pt idx="56">
                  <c:v>113.89480442297805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FPRE_REG!$C$55:$C$111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FPRE_REG!$G$55:$G$111</c:f>
              <c:numCache>
                <c:formatCode>0.0</c:formatCode>
                <c:ptCount val="57"/>
                <c:pt idx="0">
                  <c:v>100</c:v>
                </c:pt>
                <c:pt idx="1">
                  <c:v>92.69174101585908</c:v>
                </c:pt>
                <c:pt idx="2">
                  <c:v>89.766142948757803</c:v>
                </c:pt>
                <c:pt idx="3">
                  <c:v>96.061181322312692</c:v>
                </c:pt>
                <c:pt idx="4">
                  <c:v>100.87789271577958</c:v>
                </c:pt>
                <c:pt idx="5">
                  <c:v>98.914533196449867</c:v>
                </c:pt>
                <c:pt idx="6">
                  <c:v>108.45286133150675</c:v>
                </c:pt>
                <c:pt idx="7">
                  <c:v>109.19839794958477</c:v>
                </c:pt>
                <c:pt idx="8">
                  <c:v>107.26953637439864</c:v>
                </c:pt>
                <c:pt idx="9">
                  <c:v>104.12185933143634</c:v>
                </c:pt>
                <c:pt idx="10">
                  <c:v>104.57026897334663</c:v>
                </c:pt>
                <c:pt idx="11">
                  <c:v>101.31659670463738</c:v>
                </c:pt>
                <c:pt idx="12">
                  <c:v>100.13642469809751</c:v>
                </c:pt>
                <c:pt idx="13">
                  <c:v>100.43209038246744</c:v>
                </c:pt>
                <c:pt idx="14">
                  <c:v>99.904352266726832</c:v>
                </c:pt>
                <c:pt idx="15">
                  <c:v>102.5804447769908</c:v>
                </c:pt>
                <c:pt idx="16">
                  <c:v>104.60656319442867</c:v>
                </c:pt>
                <c:pt idx="17">
                  <c:v>107.3016481365177</c:v>
                </c:pt>
                <c:pt idx="18">
                  <c:v>104.57092033235223</c:v>
                </c:pt>
                <c:pt idx="19">
                  <c:v>105.98459522967225</c:v>
                </c:pt>
                <c:pt idx="20">
                  <c:v>107.67031490339949</c:v>
                </c:pt>
                <c:pt idx="21">
                  <c:v>107.58673172450359</c:v>
                </c:pt>
                <c:pt idx="22">
                  <c:v>109.72016545086677</c:v>
                </c:pt>
                <c:pt idx="23">
                  <c:v>107.88034539730585</c:v>
                </c:pt>
                <c:pt idx="24">
                  <c:v>108.08899392687192</c:v>
                </c:pt>
                <c:pt idx="25">
                  <c:v>112.01470836401714</c:v>
                </c:pt>
                <c:pt idx="26">
                  <c:v>111.71061300970845</c:v>
                </c:pt>
                <c:pt idx="27">
                  <c:v>111.67856213433606</c:v>
                </c:pt>
                <c:pt idx="28">
                  <c:v>114.32048184633197</c:v>
                </c:pt>
                <c:pt idx="29">
                  <c:v>116.6724305333555</c:v>
                </c:pt>
                <c:pt idx="30">
                  <c:v>117.3801829596796</c:v>
                </c:pt>
                <c:pt idx="31">
                  <c:v>114.96771735569196</c:v>
                </c:pt>
                <c:pt idx="32">
                  <c:v>113.61138546671148</c:v>
                </c:pt>
                <c:pt idx="33">
                  <c:v>116.51354249231231</c:v>
                </c:pt>
                <c:pt idx="34">
                  <c:v>115.23985823172067</c:v>
                </c:pt>
                <c:pt idx="35">
                  <c:v>114.2763273321265</c:v>
                </c:pt>
                <c:pt idx="36">
                  <c:v>111.62099954446703</c:v>
                </c:pt>
                <c:pt idx="37">
                  <c:v>108.50355438147268</c:v>
                </c:pt>
                <c:pt idx="38">
                  <c:v>110.21239659144271</c:v>
                </c:pt>
                <c:pt idx="39">
                  <c:v>108.36477400197472</c:v>
                </c:pt>
                <c:pt idx="40">
                  <c:v>112.27732443532155</c:v>
                </c:pt>
                <c:pt idx="41">
                  <c:v>111.05771599333423</c:v>
                </c:pt>
                <c:pt idx="42">
                  <c:v>111.32161321007507</c:v>
                </c:pt>
                <c:pt idx="43">
                  <c:v>109.27990887250989</c:v>
                </c:pt>
                <c:pt idx="44">
                  <c:v>110.27895503524685</c:v>
                </c:pt>
                <c:pt idx="45">
                  <c:v>110.95195895687482</c:v>
                </c:pt>
                <c:pt idx="46">
                  <c:v>111.09754984724513</c:v>
                </c:pt>
                <c:pt idx="47">
                  <c:v>109.26612504163289</c:v>
                </c:pt>
                <c:pt idx="48">
                  <c:v>110.26007521167426</c:v>
                </c:pt>
                <c:pt idx="49">
                  <c:v>111.66086197013013</c:v>
                </c:pt>
                <c:pt idx="50">
                  <c:v>109.75219016550585</c:v>
                </c:pt>
                <c:pt idx="51">
                  <c:v>110.08241377331703</c:v>
                </c:pt>
                <c:pt idx="52">
                  <c:v>109.13351786413699</c:v>
                </c:pt>
                <c:pt idx="53">
                  <c:v>110.93322018830365</c:v>
                </c:pt>
                <c:pt idx="54">
                  <c:v>109.22414804722602</c:v>
                </c:pt>
                <c:pt idx="55">
                  <c:v>110.14306940620875</c:v>
                </c:pt>
                <c:pt idx="56">
                  <c:v>110.79702347843576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FPRE_REG!$C$55:$C$111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FPRE_REG!$I$55:$I$111</c:f>
              <c:numCache>
                <c:formatCode>0.0</c:formatCode>
                <c:ptCount val="57"/>
                <c:pt idx="0">
                  <c:v>100</c:v>
                </c:pt>
                <c:pt idx="1">
                  <c:v>95.827013698738526</c:v>
                </c:pt>
                <c:pt idx="2">
                  <c:v>92.15216623986268</c:v>
                </c:pt>
                <c:pt idx="3">
                  <c:v>98.711096336598388</c:v>
                </c:pt>
                <c:pt idx="4">
                  <c:v>103.43169456337984</c:v>
                </c:pt>
                <c:pt idx="5">
                  <c:v>101.04652321052163</c:v>
                </c:pt>
                <c:pt idx="6">
                  <c:v>110.65200612271377</c:v>
                </c:pt>
                <c:pt idx="7">
                  <c:v>110.65810063958632</c:v>
                </c:pt>
                <c:pt idx="8">
                  <c:v>108.26110169515653</c:v>
                </c:pt>
                <c:pt idx="9">
                  <c:v>104.31749275637993</c:v>
                </c:pt>
                <c:pt idx="10">
                  <c:v>104.5192852964818</c:v>
                </c:pt>
                <c:pt idx="11">
                  <c:v>100.58807675140744</c:v>
                </c:pt>
                <c:pt idx="12">
                  <c:v>98.601848446312815</c:v>
                </c:pt>
                <c:pt idx="13">
                  <c:v>98.543131430810945</c:v>
                </c:pt>
                <c:pt idx="14">
                  <c:v>97.887156694426864</c:v>
                </c:pt>
                <c:pt idx="15">
                  <c:v>100.14509663900672</c:v>
                </c:pt>
                <c:pt idx="16">
                  <c:v>101.82557221071174</c:v>
                </c:pt>
                <c:pt idx="17">
                  <c:v>104.15589052017573</c:v>
                </c:pt>
                <c:pt idx="18">
                  <c:v>101.04423331738579</c:v>
                </c:pt>
                <c:pt idx="19">
                  <c:v>102.90854059593488</c:v>
                </c:pt>
                <c:pt idx="20">
                  <c:v>104.47175718663004</c:v>
                </c:pt>
                <c:pt idx="21">
                  <c:v>103.9869393180267</c:v>
                </c:pt>
                <c:pt idx="22">
                  <c:v>105.7138282684998</c:v>
                </c:pt>
                <c:pt idx="23">
                  <c:v>104.33389581746692</c:v>
                </c:pt>
                <c:pt idx="24">
                  <c:v>103.63658433193106</c:v>
                </c:pt>
                <c:pt idx="25">
                  <c:v>107.48455177837764</c:v>
                </c:pt>
                <c:pt idx="26">
                  <c:v>107.36445579277391</c:v>
                </c:pt>
                <c:pt idx="27">
                  <c:v>107.91825878759443</c:v>
                </c:pt>
                <c:pt idx="28">
                  <c:v>110.63540626280751</c:v>
                </c:pt>
                <c:pt idx="29">
                  <c:v>112.78954892775161</c:v>
                </c:pt>
                <c:pt idx="30">
                  <c:v>113.7640637156119</c:v>
                </c:pt>
                <c:pt idx="31">
                  <c:v>112.02651512450561</c:v>
                </c:pt>
                <c:pt idx="32">
                  <c:v>111.96722921184916</c:v>
                </c:pt>
                <c:pt idx="33">
                  <c:v>116.01514979243997</c:v>
                </c:pt>
                <c:pt idx="34">
                  <c:v>115.39587773529705</c:v>
                </c:pt>
                <c:pt idx="35">
                  <c:v>114.34651612339002</c:v>
                </c:pt>
                <c:pt idx="36">
                  <c:v>112.46469361535341</c:v>
                </c:pt>
                <c:pt idx="37">
                  <c:v>109.95141258492096</c:v>
                </c:pt>
                <c:pt idx="38">
                  <c:v>111.94359932928212</c:v>
                </c:pt>
                <c:pt idx="39">
                  <c:v>110.02241131371684</c:v>
                </c:pt>
                <c:pt idx="40">
                  <c:v>113.34012073797619</c:v>
                </c:pt>
                <c:pt idx="41">
                  <c:v>111.74250308007055</c:v>
                </c:pt>
                <c:pt idx="42">
                  <c:v>112.86828194913832</c:v>
                </c:pt>
                <c:pt idx="43">
                  <c:v>111.27068924448598</c:v>
                </c:pt>
                <c:pt idx="44">
                  <c:v>112.14826874767128</c:v>
                </c:pt>
                <c:pt idx="45">
                  <c:v>112.23786145065233</c:v>
                </c:pt>
                <c:pt idx="46">
                  <c:v>112.65911046262612</c:v>
                </c:pt>
                <c:pt idx="47">
                  <c:v>110.85761470135694</c:v>
                </c:pt>
                <c:pt idx="48">
                  <c:v>112.4082695287867</c:v>
                </c:pt>
                <c:pt idx="49">
                  <c:v>114.6289018780362</c:v>
                </c:pt>
                <c:pt idx="50">
                  <c:v>112.18311619837493</c:v>
                </c:pt>
                <c:pt idx="51">
                  <c:v>111.38922839792269</c:v>
                </c:pt>
                <c:pt idx="52">
                  <c:v>110.50224789529999</c:v>
                </c:pt>
                <c:pt idx="53">
                  <c:v>111.28687498999201</c:v>
                </c:pt>
                <c:pt idx="54">
                  <c:v>109.88097423609098</c:v>
                </c:pt>
                <c:pt idx="55">
                  <c:v>110.80455267223577</c:v>
                </c:pt>
                <c:pt idx="56">
                  <c:v>112.46568599722804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Kt!$C$57:$C$113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Kt!$E$57:$E$113</c:f>
              <c:numCache>
                <c:formatCode>0.0</c:formatCode>
                <c:ptCount val="57"/>
                <c:pt idx="0">
                  <c:v>100</c:v>
                </c:pt>
                <c:pt idx="1">
                  <c:v>99.810356624230337</c:v>
                </c:pt>
                <c:pt idx="2">
                  <c:v>101.7983122664569</c:v>
                </c:pt>
                <c:pt idx="3">
                  <c:v>105.2873737007925</c:v>
                </c:pt>
                <c:pt idx="4">
                  <c:v>108.33098491155084</c:v>
                </c:pt>
                <c:pt idx="5">
                  <c:v>112.6453145511951</c:v>
                </c:pt>
                <c:pt idx="6">
                  <c:v>115.18375284837602</c:v>
                </c:pt>
                <c:pt idx="7">
                  <c:v>118.08558874006938</c:v>
                </c:pt>
                <c:pt idx="8">
                  <c:v>116.64077638189804</c:v>
                </c:pt>
                <c:pt idx="9">
                  <c:v>115.97505949786837</c:v>
                </c:pt>
                <c:pt idx="10">
                  <c:v>114.49029955533963</c:v>
                </c:pt>
                <c:pt idx="11">
                  <c:v>113.06783200799255</c:v>
                </c:pt>
                <c:pt idx="12">
                  <c:v>111.18201651210568</c:v>
                </c:pt>
                <c:pt idx="13">
                  <c:v>110.24916546008531</c:v>
                </c:pt>
                <c:pt idx="14">
                  <c:v>110.44325078923896</c:v>
                </c:pt>
                <c:pt idx="15">
                  <c:v>110.81613009955089</c:v>
                </c:pt>
                <c:pt idx="16">
                  <c:v>112.24837910807513</c:v>
                </c:pt>
                <c:pt idx="17">
                  <c:v>113.47595500464156</c:v>
                </c:pt>
                <c:pt idx="18">
                  <c:v>113.93475055337915</c:v>
                </c:pt>
                <c:pt idx="19">
                  <c:v>114.74117298135974</c:v>
                </c:pt>
                <c:pt idx="20">
                  <c:v>115.56125103235335</c:v>
                </c:pt>
                <c:pt idx="21">
                  <c:v>117.42934136164871</c:v>
                </c:pt>
                <c:pt idx="22">
                  <c:v>118.05365738894886</c:v>
                </c:pt>
                <c:pt idx="23">
                  <c:v>117.1752175870527</c:v>
                </c:pt>
                <c:pt idx="24">
                  <c:v>116.53946127172522</c:v>
                </c:pt>
                <c:pt idx="25">
                  <c:v>115.38464625812547</c:v>
                </c:pt>
                <c:pt idx="26">
                  <c:v>116.79869448736621</c:v>
                </c:pt>
                <c:pt idx="27">
                  <c:v>118.16553338076727</c:v>
                </c:pt>
                <c:pt idx="28">
                  <c:v>120.93458321521541</c:v>
                </c:pt>
                <c:pt idx="29">
                  <c:v>122.90539944520707</c:v>
                </c:pt>
                <c:pt idx="30">
                  <c:v>123.47258349243266</c:v>
                </c:pt>
                <c:pt idx="31">
                  <c:v>123.52457960683138</c:v>
                </c:pt>
                <c:pt idx="32">
                  <c:v>124.98378946776836</c:v>
                </c:pt>
                <c:pt idx="33">
                  <c:v>126.36912417442288</c:v>
                </c:pt>
                <c:pt idx="34">
                  <c:v>127.23582368152961</c:v>
                </c:pt>
                <c:pt idx="35">
                  <c:v>125.65950800565408</c:v>
                </c:pt>
                <c:pt idx="36">
                  <c:v>124.49136924160139</c:v>
                </c:pt>
                <c:pt idx="37">
                  <c:v>124.18714097112165</c:v>
                </c:pt>
                <c:pt idx="38">
                  <c:v>124.13587203920656</c:v>
                </c:pt>
                <c:pt idx="39">
                  <c:v>125.70255268543367</c:v>
                </c:pt>
                <c:pt idx="40">
                  <c:v>125.69725016024601</c:v>
                </c:pt>
                <c:pt idx="41">
                  <c:v>126.60775885971016</c:v>
                </c:pt>
                <c:pt idx="42">
                  <c:v>125.64232939150025</c:v>
                </c:pt>
                <c:pt idx="43">
                  <c:v>125.84552550113676</c:v>
                </c:pt>
                <c:pt idx="44">
                  <c:v>125.28750117858105</c:v>
                </c:pt>
                <c:pt idx="45">
                  <c:v>125.56864185976441</c:v>
                </c:pt>
                <c:pt idx="46">
                  <c:v>124.93431983069793</c:v>
                </c:pt>
                <c:pt idx="47">
                  <c:v>125.49054526131772</c:v>
                </c:pt>
                <c:pt idx="48">
                  <c:v>127.16789897032879</c:v>
                </c:pt>
                <c:pt idx="49">
                  <c:v>128.03071031616375</c:v>
                </c:pt>
                <c:pt idx="50">
                  <c:v>128.29501132138287</c:v>
                </c:pt>
                <c:pt idx="51">
                  <c:v>125.73172247642246</c:v>
                </c:pt>
                <c:pt idx="52">
                  <c:v>124.53868137994182</c:v>
                </c:pt>
                <c:pt idx="53">
                  <c:v>122.73771697583679</c:v>
                </c:pt>
                <c:pt idx="54">
                  <c:v>122.88726597429674</c:v>
                </c:pt>
                <c:pt idx="55">
                  <c:v>124.03309133419344</c:v>
                </c:pt>
                <c:pt idx="56">
                  <c:v>126.26268382586538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Kt!$C$57:$C$113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Kt!$G$57:$G$113</c:f>
              <c:numCache>
                <c:formatCode>0.0</c:formatCode>
                <c:ptCount val="57"/>
                <c:pt idx="0">
                  <c:v>100</c:v>
                </c:pt>
                <c:pt idx="1">
                  <c:v>98.213686581335537</c:v>
                </c:pt>
                <c:pt idx="2">
                  <c:v>99.400357870511058</c:v>
                </c:pt>
                <c:pt idx="3">
                  <c:v>103.03533886037843</c:v>
                </c:pt>
                <c:pt idx="4">
                  <c:v>105.94055931956022</c:v>
                </c:pt>
                <c:pt idx="5">
                  <c:v>110.20620842963683</c:v>
                </c:pt>
                <c:pt idx="6">
                  <c:v>112.99762544377462</c:v>
                </c:pt>
                <c:pt idx="7">
                  <c:v>116.26094564088159</c:v>
                </c:pt>
                <c:pt idx="8">
                  <c:v>115.64730247738589</c:v>
                </c:pt>
                <c:pt idx="9">
                  <c:v>115.55170700116408</c:v>
                </c:pt>
                <c:pt idx="10">
                  <c:v>114.66844601688375</c:v>
                </c:pt>
                <c:pt idx="11">
                  <c:v>113.87514390493895</c:v>
                </c:pt>
                <c:pt idx="12">
                  <c:v>112.84806040387089</c:v>
                </c:pt>
                <c:pt idx="13">
                  <c:v>112.65852231081841</c:v>
                </c:pt>
                <c:pt idx="14">
                  <c:v>113.51142776591342</c:v>
                </c:pt>
                <c:pt idx="15">
                  <c:v>114.59500652291315</c:v>
                </c:pt>
                <c:pt idx="16">
                  <c:v>116.74347671967378</c:v>
                </c:pt>
                <c:pt idx="17">
                  <c:v>118.59439109109115</c:v>
                </c:pt>
                <c:pt idx="18">
                  <c:v>119.24187369819883</c:v>
                </c:pt>
                <c:pt idx="19">
                  <c:v>120.17918593275461</c:v>
                </c:pt>
                <c:pt idx="20">
                  <c:v>121.27012934622992</c:v>
                </c:pt>
                <c:pt idx="21">
                  <c:v>124.06718718322993</c:v>
                </c:pt>
                <c:pt idx="22">
                  <c:v>125.00365417296609</c:v>
                </c:pt>
                <c:pt idx="23">
                  <c:v>125.07774167128349</c:v>
                </c:pt>
                <c:pt idx="24">
                  <c:v>125.05886689083768</c:v>
                </c:pt>
                <c:pt idx="25">
                  <c:v>124.83240979221536</c:v>
                </c:pt>
                <c:pt idx="26">
                  <c:v>125.42637087191646</c:v>
                </c:pt>
                <c:pt idx="27">
                  <c:v>125.68743295369707</c:v>
                </c:pt>
                <c:pt idx="28">
                  <c:v>127.3800817045917</c:v>
                </c:pt>
                <c:pt idx="29">
                  <c:v>128.6851158178313</c:v>
                </c:pt>
                <c:pt idx="30">
                  <c:v>128.23061545529427</c:v>
                </c:pt>
                <c:pt idx="31">
                  <c:v>126.43845097188112</c:v>
                </c:pt>
                <c:pt idx="32">
                  <c:v>125.46122437682862</c:v>
                </c:pt>
                <c:pt idx="33">
                  <c:v>124.67641763225225</c:v>
                </c:pt>
                <c:pt idx="34">
                  <c:v>124.42315388217605</c:v>
                </c:pt>
                <c:pt idx="35">
                  <c:v>122.21696368860978</c:v>
                </c:pt>
                <c:pt idx="36">
                  <c:v>120.35669989622255</c:v>
                </c:pt>
                <c:pt idx="37">
                  <c:v>119.02945018039661</c:v>
                </c:pt>
                <c:pt idx="38">
                  <c:v>118.45839583658135</c:v>
                </c:pt>
                <c:pt idx="39">
                  <c:v>120.06540381686835</c:v>
                </c:pt>
                <c:pt idx="40">
                  <c:v>120.62004025955815</c:v>
                </c:pt>
                <c:pt idx="41">
                  <c:v>121.67265621563443</c:v>
                </c:pt>
                <c:pt idx="42">
                  <c:v>120.34249882453388</c:v>
                </c:pt>
                <c:pt idx="43">
                  <c:v>119.88527476290956</c:v>
                </c:pt>
                <c:pt idx="44">
                  <c:v>119.5444603165006</c:v>
                </c:pt>
                <c:pt idx="45">
                  <c:v>120.06402863472253</c:v>
                </c:pt>
                <c:pt idx="46">
                  <c:v>119.693782370379</c:v>
                </c:pt>
                <c:pt idx="47">
                  <c:v>119.58237715680416</c:v>
                </c:pt>
                <c:pt idx="48">
                  <c:v>120.2598952938949</c:v>
                </c:pt>
                <c:pt idx="49">
                  <c:v>120.60916524864747</c:v>
                </c:pt>
                <c:pt idx="50">
                  <c:v>121.29304942701071</c:v>
                </c:pt>
                <c:pt idx="51">
                  <c:v>120.01215357960338</c:v>
                </c:pt>
                <c:pt idx="52">
                  <c:v>120.19920213973934</c:v>
                </c:pt>
                <c:pt idx="53">
                  <c:v>119.07626010282551</c:v>
                </c:pt>
                <c:pt idx="54">
                  <c:v>119.36163818396643</c:v>
                </c:pt>
                <c:pt idx="55">
                  <c:v>119.50609250029724</c:v>
                </c:pt>
                <c:pt idx="56">
                  <c:v>120.30185458500107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Kt!$C$57:$C$113</c:f>
              <c:strCache>
                <c:ptCount val="57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</c:strCache>
            </c:strRef>
          </c:cat>
          <c:val>
            <c:numRef>
              <c:f>Kt!$I$57:$I$113</c:f>
              <c:numCache>
                <c:formatCode>0.0</c:formatCode>
                <c:ptCount val="57"/>
                <c:pt idx="0">
                  <c:v>100</c:v>
                </c:pt>
                <c:pt idx="1">
                  <c:v>98.897939879030716</c:v>
                </c:pt>
                <c:pt idx="2">
                  <c:v>100.42800175376054</c:v>
                </c:pt>
                <c:pt idx="3">
                  <c:v>104.00044888604403</c:v>
                </c:pt>
                <c:pt idx="4">
                  <c:v>106.96497673222031</c:v>
                </c:pt>
                <c:pt idx="5">
                  <c:v>111.25148789393899</c:v>
                </c:pt>
                <c:pt idx="6">
                  <c:v>113.93449082334159</c:v>
                </c:pt>
                <c:pt idx="7">
                  <c:v>117.04289684194008</c:v>
                </c:pt>
                <c:pt idx="8">
                  <c:v>116.07305593744559</c:v>
                </c:pt>
                <c:pt idx="9">
                  <c:v>115.73313480664355</c:v>
                </c:pt>
                <c:pt idx="10">
                  <c:v>114.5921013116474</c:v>
                </c:pt>
                <c:pt idx="11">
                  <c:v>113.52917021412365</c:v>
                </c:pt>
                <c:pt idx="12">
                  <c:v>112.1340769279995</c:v>
                </c:pt>
                <c:pt idx="13">
                  <c:v>111.62599190306433</c:v>
                </c:pt>
                <c:pt idx="14">
                  <c:v>112.19655984843455</c:v>
                </c:pt>
                <c:pt idx="15">
                  <c:v>112.97556820140481</c:v>
                </c:pt>
                <c:pt idx="16">
                  <c:v>114.81710165058205</c:v>
                </c:pt>
                <c:pt idx="17">
                  <c:v>116.4008841816451</c:v>
                </c:pt>
                <c:pt idx="18">
                  <c:v>116.9675049084308</c:v>
                </c:pt>
                <c:pt idx="19">
                  <c:v>117.84872428762039</c:v>
                </c:pt>
                <c:pt idx="20">
                  <c:v>118.82358829049106</c:v>
                </c:pt>
                <c:pt idx="21">
                  <c:v>121.22253689795605</c:v>
                </c:pt>
                <c:pt idx="22">
                  <c:v>122.02523152415586</c:v>
                </c:pt>
                <c:pt idx="23">
                  <c:v>121.69111323868185</c:v>
                </c:pt>
                <c:pt idx="24">
                  <c:v>121.40787374092407</c:v>
                </c:pt>
                <c:pt idx="25">
                  <c:v>120.78355212054733</c:v>
                </c:pt>
                <c:pt idx="26">
                  <c:v>121.72896172836924</c:v>
                </c:pt>
                <c:pt idx="27">
                  <c:v>122.46390470572601</c:v>
                </c:pt>
                <c:pt idx="28">
                  <c:v>124.61786191079555</c:v>
                </c:pt>
                <c:pt idx="29">
                  <c:v>126.20794762900516</c:v>
                </c:pt>
                <c:pt idx="30">
                  <c:v>126.19109915295792</c:v>
                </c:pt>
                <c:pt idx="31">
                  <c:v>125.18922905966957</c:v>
                </c:pt>
                <c:pt idx="32">
                  <c:v>125.25654061583403</c:v>
                </c:pt>
                <c:pt idx="33">
                  <c:v>125.40210721786207</c:v>
                </c:pt>
                <c:pt idx="34">
                  <c:v>125.62898911131907</c:v>
                </c:pt>
                <c:pt idx="35">
                  <c:v>123.69283590664691</c:v>
                </c:pt>
                <c:pt idx="36">
                  <c:v>122.12929686393663</c:v>
                </c:pt>
                <c:pt idx="37">
                  <c:v>121.24063233121704</c:v>
                </c:pt>
                <c:pt idx="38">
                  <c:v>120.89241806674835</c:v>
                </c:pt>
                <c:pt idx="39">
                  <c:v>122.48213709256294</c:v>
                </c:pt>
                <c:pt idx="40">
                  <c:v>122.79671900279682</c:v>
                </c:pt>
                <c:pt idx="41">
                  <c:v>123.78841137076517</c:v>
                </c:pt>
                <c:pt idx="42">
                  <c:v>122.61461850513258</c:v>
                </c:pt>
                <c:pt idx="43">
                  <c:v>122.44052682852043</c:v>
                </c:pt>
                <c:pt idx="44">
                  <c:v>122.00659113452087</c:v>
                </c:pt>
                <c:pt idx="45">
                  <c:v>122.42394182150572</c:v>
                </c:pt>
                <c:pt idx="46">
                  <c:v>121.94048217522221</c:v>
                </c:pt>
                <c:pt idx="47">
                  <c:v>122.11530058839885</c:v>
                </c:pt>
                <c:pt idx="48">
                  <c:v>123.22146376453695</c:v>
                </c:pt>
                <c:pt idx="49">
                  <c:v>123.79089688992978</c:v>
                </c:pt>
                <c:pt idx="50">
                  <c:v>124.29489924503434</c:v>
                </c:pt>
                <c:pt idx="51">
                  <c:v>122.46422160155164</c:v>
                </c:pt>
                <c:pt idx="52">
                  <c:v>122.05960429045513</c:v>
                </c:pt>
                <c:pt idx="53">
                  <c:v>120.64598353373783</c:v>
                </c:pt>
                <c:pt idx="54">
                  <c:v>120.87312957744689</c:v>
                </c:pt>
                <c:pt idx="55">
                  <c:v>121.44688721336854</c:v>
                </c:pt>
                <c:pt idx="56">
                  <c:v>122.8573546636778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1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Style="combo" dx="16" fmlaLink="hi!$C$41" fmlaRange="hi!$B$45:$B$52" sel="1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923925</xdr:colOff>
          <xdr:row>14</xdr:row>
          <xdr:rowOff>76200</xdr:rowOff>
        </xdr:from>
        <xdr:to>
          <xdr:col>18</xdr:col>
          <xdr:colOff>1000125</xdr:colOff>
          <xdr:row>15</xdr:row>
          <xdr:rowOff>85725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180975</xdr:rowOff>
        </xdr:from>
        <xdr:to>
          <xdr:col>10</xdr:col>
          <xdr:colOff>314325</xdr:colOff>
          <xdr:row>7</xdr:row>
          <xdr:rowOff>19050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133350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180975</xdr:rowOff>
        </xdr:from>
        <xdr:to>
          <xdr:col>10</xdr:col>
          <xdr:colOff>400050</xdr:colOff>
          <xdr:row>8</xdr:row>
          <xdr:rowOff>19050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Genfersee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10</xdr:col>
          <xdr:colOff>361950</xdr:colOff>
          <xdr:row>8</xdr:row>
          <xdr:rowOff>57150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161925</xdr:rowOff>
        </xdr:from>
        <xdr:to>
          <xdr:col>10</xdr:col>
          <xdr:colOff>361950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5"/>
  <sheetViews>
    <sheetView tabSelected="1"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5" width="7" style="2" customWidth="1"/>
    <col min="6" max="14" width="4.69921875" style="2" customWidth="1"/>
    <col min="15" max="15" width="7" style="2" customWidth="1"/>
    <col min="16" max="16" width="3.796875" style="2" customWidth="1"/>
    <col min="17" max="17" width="9" style="2" customWidth="1"/>
    <col min="18" max="18" width="11.19921875" style="2"/>
    <col min="19" max="19" width="13.09765625" style="2" customWidth="1"/>
    <col min="20" max="20" width="3.69921875" style="2" customWidth="1"/>
    <col min="21" max="21" width="3.69921875" style="65" customWidth="1"/>
    <col min="22" max="22" width="11.19921875" style="65"/>
    <col min="23" max="16384" width="11.19921875" style="2"/>
  </cols>
  <sheetData>
    <row r="1" spans="1:102" s="22" customFormat="1" ht="5.0999999999999996" customHeight="1" x14ac:dyDescent="0.2">
      <c r="A1" s="65"/>
      <c r="B1" s="149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149"/>
      <c r="U1" s="65"/>
      <c r="V1" s="65"/>
    </row>
    <row r="2" spans="1:102" ht="5.0999999999999996" customHeight="1" x14ac:dyDescent="0.2">
      <c r="A2" s="65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149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</row>
    <row r="3" spans="1:102" ht="30" customHeight="1" x14ac:dyDescent="0.4">
      <c r="A3" s="65"/>
      <c r="B3" s="149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149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</row>
    <row r="4" spans="1:102" ht="30.75" customHeight="1" x14ac:dyDescent="0.4">
      <c r="A4" s="65"/>
      <c r="B4" s="149"/>
      <c r="C4" s="149"/>
      <c r="D4" s="149"/>
      <c r="E4" s="23"/>
      <c r="F4" s="67" t="str">
        <f>hi!$G$5</f>
        <v>1. Quartal 2022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149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</row>
    <row r="5" spans="1:102" ht="15" x14ac:dyDescent="0.2">
      <c r="A5" s="65"/>
      <c r="B5" s="149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149"/>
      <c r="R5" s="149"/>
      <c r="S5" s="149"/>
      <c r="T5" s="149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</row>
    <row r="6" spans="1:102" ht="15" x14ac:dyDescent="0.2">
      <c r="A6" s="65"/>
      <c r="B6" s="149"/>
      <c r="C6" s="149"/>
      <c r="D6" s="149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149"/>
      <c r="R6" s="149"/>
      <c r="S6" s="149"/>
      <c r="T6" s="149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</row>
    <row r="7" spans="1:102" ht="15" x14ac:dyDescent="0.2">
      <c r="A7" s="65"/>
      <c r="B7" s="149"/>
      <c r="C7" s="149"/>
      <c r="D7" s="149"/>
      <c r="E7" s="70"/>
      <c r="F7" s="70"/>
      <c r="G7" s="149"/>
      <c r="H7" s="149"/>
      <c r="I7" s="149"/>
      <c r="J7" s="149"/>
      <c r="K7" s="70"/>
      <c r="L7" s="71"/>
      <c r="M7" s="71"/>
      <c r="N7" s="23"/>
      <c r="O7" s="23"/>
      <c r="P7" s="23"/>
      <c r="Q7" s="149"/>
      <c r="R7" s="149"/>
      <c r="S7" s="149"/>
      <c r="T7" s="149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</row>
    <row r="8" spans="1:102" ht="15" x14ac:dyDescent="0.2">
      <c r="A8" s="65"/>
      <c r="B8" s="149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149"/>
      <c r="R8" s="149"/>
      <c r="S8" s="149"/>
      <c r="T8" s="149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</row>
    <row r="9" spans="1:102" ht="15" x14ac:dyDescent="0.2">
      <c r="A9" s="65"/>
      <c r="B9" s="149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149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</row>
    <row r="10" spans="1:102" ht="6" customHeight="1" x14ac:dyDescent="0.2">
      <c r="A10" s="1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</row>
    <row r="11" spans="1:102" ht="22.5" customHeight="1" x14ac:dyDescent="0.2">
      <c r="A11" s="1"/>
      <c r="B11" s="149"/>
      <c r="C11" s="160" t="str">
        <f>F3</f>
        <v>Marktmieten- und Baulandindizes von Renditeimmobilien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73"/>
      <c r="Q11" s="73"/>
      <c r="R11" s="73"/>
      <c r="S11" s="83" t="str">
        <f>hi!B9</f>
        <v>29. April 2022</v>
      </c>
      <c r="T11" s="73"/>
      <c r="W11" s="73"/>
      <c r="X11" s="73"/>
      <c r="Y11" s="73"/>
      <c r="Z11" s="73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</row>
    <row r="12" spans="1:102" ht="10.5" customHeight="1" x14ac:dyDescent="0.2">
      <c r="A12" s="1"/>
      <c r="B12" s="149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73"/>
      <c r="Q12" s="73"/>
      <c r="R12" s="73"/>
      <c r="S12" s="73"/>
      <c r="T12" s="73"/>
      <c r="W12" s="73"/>
      <c r="X12" s="73"/>
      <c r="Y12" s="73"/>
      <c r="Z12" s="73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</row>
    <row r="13" spans="1:102" x14ac:dyDescent="0.2">
      <c r="A13" s="1"/>
      <c r="B13" s="149"/>
      <c r="C13" s="143" t="str">
        <f>te!A12</f>
        <v>Datenstand:</v>
      </c>
      <c r="D13" s="143"/>
      <c r="E13" s="156" t="str">
        <f>hi!E9</f>
        <v>31. März 2022</v>
      </c>
      <c r="F13" s="156"/>
      <c r="G13" s="156"/>
      <c r="H13" s="156"/>
      <c r="I13" s="156"/>
      <c r="J13" s="156"/>
      <c r="K13" s="156"/>
      <c r="L13" s="156"/>
      <c r="M13" s="156"/>
      <c r="N13" s="156"/>
      <c r="O13" s="157"/>
      <c r="P13" s="127"/>
      <c r="Q13" s="143"/>
      <c r="R13" s="143"/>
      <c r="T13" s="149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</row>
    <row r="14" spans="1:102" x14ac:dyDescent="0.2">
      <c r="A14" s="1"/>
      <c r="B14" s="149"/>
      <c r="C14" s="45"/>
      <c r="D14" s="45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155"/>
      <c r="P14" s="127"/>
      <c r="Q14" s="149"/>
      <c r="R14" s="149"/>
      <c r="S14" s="149"/>
      <c r="T14" s="149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</row>
    <row r="15" spans="1:102" ht="15" x14ac:dyDescent="0.2">
      <c r="A15" s="1"/>
      <c r="B15" s="149"/>
      <c r="C15" s="143" t="str">
        <f>te!A13</f>
        <v>Methode:</v>
      </c>
      <c r="D15" s="143"/>
      <c r="E15" s="203" t="str">
        <f>te!A14</f>
        <v>Transaktionsbasierte hedonische Preisindizes auf der Basis der indirekten Methode</v>
      </c>
      <c r="F15" s="150"/>
      <c r="G15" s="150"/>
      <c r="H15" s="150"/>
      <c r="I15" s="150"/>
      <c r="J15" s="150"/>
      <c r="K15" s="150"/>
      <c r="L15" s="150"/>
      <c r="M15" s="150"/>
      <c r="N15" s="150"/>
      <c r="O15" s="158"/>
      <c r="P15" s="127"/>
      <c r="Q15" s="143" t="s">
        <v>3749</v>
      </c>
      <c r="R15" s="143"/>
      <c r="S15" s="23"/>
      <c r="T15" s="149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</row>
    <row r="16" spans="1:102" x14ac:dyDescent="0.2">
      <c r="A16" s="1"/>
      <c r="B16" s="149"/>
      <c r="C16" s="46"/>
      <c r="D16" s="46"/>
      <c r="E16" s="203" t="str">
        <f>te!A15</f>
        <v>(quartalsweise Schätzgleichung) mit variablen hedonischen Preisen.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8"/>
      <c r="P16" s="127"/>
      <c r="Q16" s="143" t="s">
        <v>3750</v>
      </c>
      <c r="R16" s="143"/>
      <c r="S16" s="149"/>
      <c r="T16" s="149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</row>
    <row r="17" spans="1:79" x14ac:dyDescent="0.2">
      <c r="A17" s="1"/>
      <c r="B17" s="149"/>
      <c r="C17" s="46"/>
      <c r="D17" s="46"/>
      <c r="E17" s="203" t="str">
        <f>te!A16</f>
        <v>Indexierung gewichtet aggregierter Marktwerte von Objekten mit konstanten Qualitäten.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8"/>
      <c r="P17" s="127"/>
      <c r="Q17" s="143" t="s">
        <v>3751</v>
      </c>
      <c r="R17" s="143"/>
      <c r="S17" s="149"/>
      <c r="T17" s="149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</row>
    <row r="18" spans="1:79" x14ac:dyDescent="0.2">
      <c r="A18" s="1"/>
      <c r="B18" s="149"/>
      <c r="C18" s="46"/>
      <c r="D18" s="46"/>
      <c r="E18" s="203" t="str">
        <f>te!A17</f>
        <v>Die landesweiten und grossregionalen Indizes werden ungeglättet publiziert.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8"/>
      <c r="P18" s="127"/>
      <c r="Q18" s="143" t="s">
        <v>3752</v>
      </c>
      <c r="R18" s="143"/>
      <c r="S18" s="149"/>
      <c r="T18" s="149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</row>
    <row r="19" spans="1:79" x14ac:dyDescent="0.2">
      <c r="A19" s="1"/>
      <c r="B19" s="149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151"/>
      <c r="P19" s="127"/>
      <c r="Q19" s="149"/>
      <c r="R19" s="149"/>
      <c r="S19" s="149"/>
      <c r="T19" s="149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</row>
    <row r="20" spans="1:79" x14ac:dyDescent="0.2">
      <c r="A20" s="1"/>
      <c r="B20" s="149"/>
      <c r="C20" s="143" t="str">
        <f>te!A18</f>
        <v>Aggregate:</v>
      </c>
      <c r="D20" s="143"/>
      <c r="E20" s="150" t="str">
        <f>te!A19</f>
        <v>Schweiz, FPRE-Regionen, Kantone</v>
      </c>
      <c r="F20" s="150"/>
      <c r="G20" s="150"/>
      <c r="H20" s="150"/>
      <c r="I20" s="150"/>
      <c r="J20" s="150"/>
      <c r="K20" s="150"/>
      <c r="L20" s="150"/>
      <c r="M20" s="150"/>
      <c r="N20" s="150"/>
      <c r="O20" s="158"/>
      <c r="P20" s="127"/>
      <c r="Q20" s="149"/>
      <c r="R20" s="149"/>
      <c r="S20" s="149"/>
      <c r="T20" s="149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</row>
    <row r="21" spans="1:79" x14ac:dyDescent="0.2">
      <c r="A21" s="1"/>
      <c r="B21" s="149"/>
      <c r="C21" s="47"/>
      <c r="D21" s="47"/>
      <c r="E21" s="150" t="str">
        <f>te!A20</f>
        <v>(weitere Aggregate auf Anfrage).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8"/>
      <c r="P21" s="127"/>
      <c r="Q21" s="149"/>
      <c r="R21" s="149"/>
      <c r="S21" s="149"/>
      <c r="T21" s="149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</row>
    <row r="22" spans="1:79" x14ac:dyDescent="0.2">
      <c r="A22" s="1"/>
      <c r="B22" s="149"/>
      <c r="C22" s="46"/>
      <c r="D22" s="46"/>
      <c r="E22" s="150" t="str">
        <f>te!A21</f>
        <v>Die Aggregation erfolgt wertgewichtet.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8"/>
      <c r="P22" s="127"/>
      <c r="Q22" s="149"/>
      <c r="R22" s="149"/>
      <c r="S22" s="149"/>
      <c r="T22" s="149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</row>
    <row r="23" spans="1:79" x14ac:dyDescent="0.2">
      <c r="A23" s="1"/>
      <c r="B23" s="149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151"/>
      <c r="P23" s="127"/>
      <c r="Q23" s="149"/>
      <c r="R23" s="149"/>
      <c r="S23" s="149"/>
      <c r="T23" s="45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</row>
    <row r="24" spans="1:79" x14ac:dyDescent="0.2">
      <c r="A24" s="1"/>
      <c r="B24" s="149"/>
      <c r="C24" s="143" t="str">
        <f>te!A41&amp;":"</f>
        <v>Indexreihen:</v>
      </c>
      <c r="D24" s="143"/>
      <c r="E24" s="143" t="str">
        <f>te!A59</f>
        <v>Mietwohnungen Altbau (Alter: 25 Jahre)</v>
      </c>
      <c r="F24" s="48"/>
      <c r="G24" s="48"/>
      <c r="H24" s="48"/>
      <c r="I24" s="48"/>
      <c r="J24" s="48"/>
      <c r="K24" s="48"/>
      <c r="L24" s="48"/>
      <c r="M24" s="48"/>
      <c r="N24" s="48"/>
      <c r="O24" s="152"/>
      <c r="P24" s="127"/>
      <c r="Q24" s="149"/>
      <c r="R24" s="149"/>
      <c r="S24" s="149"/>
      <c r="T24" s="149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</row>
    <row r="25" spans="1:79" x14ac:dyDescent="0.2">
      <c r="A25" s="1"/>
      <c r="B25" s="149"/>
      <c r="C25" s="143"/>
      <c r="D25" s="143"/>
      <c r="E25" s="143" t="str">
        <f>te!A60</f>
        <v>75m2 HNF SIA 416, durchschnittlich ausgebaut, durchschnittliche Mikrolage.</v>
      </c>
      <c r="F25" s="47"/>
      <c r="G25" s="48"/>
      <c r="H25" s="48"/>
      <c r="I25" s="48"/>
      <c r="J25" s="48"/>
      <c r="K25" s="48"/>
      <c r="L25" s="48"/>
      <c r="M25" s="48"/>
      <c r="N25" s="48"/>
      <c r="O25" s="152"/>
      <c r="P25" s="127"/>
      <c r="Q25" s="149"/>
      <c r="R25" s="149"/>
      <c r="S25" s="149"/>
      <c r="T25" s="149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</row>
    <row r="26" spans="1:79" x14ac:dyDescent="0.2">
      <c r="A26" s="1"/>
      <c r="B26" s="149"/>
      <c r="C26" s="47"/>
      <c r="D26" s="47"/>
      <c r="E26" s="143"/>
      <c r="F26" s="47"/>
      <c r="G26" s="48"/>
      <c r="H26" s="48"/>
      <c r="I26" s="48"/>
      <c r="J26" s="48"/>
      <c r="K26" s="48"/>
      <c r="L26" s="48"/>
      <c r="M26" s="48"/>
      <c r="N26" s="48"/>
      <c r="O26" s="152"/>
      <c r="P26" s="127"/>
      <c r="Q26" s="149"/>
      <c r="R26" s="149"/>
      <c r="S26" s="149"/>
      <c r="T26" s="149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</row>
    <row r="27" spans="1:79" x14ac:dyDescent="0.2">
      <c r="A27" s="1"/>
      <c r="B27" s="149"/>
      <c r="C27" s="47"/>
      <c r="D27" s="47"/>
      <c r="E27" s="143" t="str">
        <f>te!A61</f>
        <v>Mietwohnungen Neubau</v>
      </c>
      <c r="F27" s="47"/>
      <c r="G27" s="48"/>
      <c r="H27" s="48"/>
      <c r="I27" s="48"/>
      <c r="J27" s="48"/>
      <c r="K27" s="48"/>
      <c r="L27" s="48"/>
      <c r="M27" s="48"/>
      <c r="N27" s="48"/>
      <c r="O27" s="152"/>
      <c r="P27" s="127"/>
      <c r="Q27" s="149"/>
      <c r="R27" s="149"/>
      <c r="S27" s="149"/>
      <c r="T27" s="149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</row>
    <row r="28" spans="1:79" x14ac:dyDescent="0.2">
      <c r="A28" s="1"/>
      <c r="B28" s="149"/>
      <c r="C28" s="47"/>
      <c r="D28" s="47"/>
      <c r="E28" s="143" t="str">
        <f>te!A62</f>
        <v>85m2 HNF SIA 416, durchschnittlich ausgebaut, durchschnittliche Mikrolage.</v>
      </c>
      <c r="F28" s="47"/>
      <c r="G28" s="47"/>
      <c r="H28" s="47"/>
      <c r="I28" s="47"/>
      <c r="J28" s="47"/>
      <c r="K28" s="47"/>
      <c r="L28" s="47"/>
      <c r="M28" s="47"/>
      <c r="N28" s="47"/>
      <c r="O28" s="153"/>
      <c r="P28" s="127"/>
      <c r="Q28" s="149"/>
      <c r="R28" s="149"/>
      <c r="S28" s="149"/>
      <c r="T28" s="149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</row>
    <row r="29" spans="1:79" x14ac:dyDescent="0.2">
      <c r="A29" s="1"/>
      <c r="B29" s="149"/>
      <c r="C29" s="16"/>
      <c r="D29" s="16"/>
      <c r="E29" s="143"/>
      <c r="F29" s="48"/>
      <c r="G29" s="48"/>
      <c r="H29" s="48"/>
      <c r="I29" s="48"/>
      <c r="J29" s="48"/>
      <c r="K29" s="48"/>
      <c r="L29" s="48"/>
      <c r="M29" s="48"/>
      <c r="N29" s="48"/>
      <c r="O29" s="152"/>
      <c r="P29" s="127"/>
      <c r="Q29" s="149"/>
      <c r="R29" s="149"/>
      <c r="S29" s="149"/>
      <c r="T29" s="149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</row>
    <row r="30" spans="1:79" x14ac:dyDescent="0.2">
      <c r="A30" s="1"/>
      <c r="B30" s="149"/>
      <c r="C30" s="16"/>
      <c r="D30" s="16"/>
      <c r="E30" s="143" t="str">
        <f>te!A63</f>
        <v>Mietwohnungen gesamt</v>
      </c>
      <c r="F30" s="17"/>
      <c r="G30" s="48"/>
      <c r="H30" s="48"/>
      <c r="I30" s="48"/>
      <c r="J30" s="48"/>
      <c r="K30" s="48"/>
      <c r="L30" s="48"/>
      <c r="M30" s="48"/>
      <c r="N30" s="48"/>
      <c r="O30" s="152"/>
      <c r="P30" s="127"/>
      <c r="Q30" s="149"/>
      <c r="R30" s="149"/>
      <c r="S30" s="149"/>
      <c r="T30" s="149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</row>
    <row r="31" spans="1:79" x14ac:dyDescent="0.2">
      <c r="A31" s="1"/>
      <c r="B31" s="149"/>
      <c r="C31" s="16"/>
      <c r="D31" s="16"/>
      <c r="E31" s="143" t="str">
        <f>te!A64</f>
        <v>Gewichtetes Aggregat der beiden MWG-Reihen.</v>
      </c>
      <c r="F31" s="17"/>
      <c r="G31" s="48"/>
      <c r="H31" s="48"/>
      <c r="I31" s="48"/>
      <c r="J31" s="48"/>
      <c r="K31" s="48"/>
      <c r="L31" s="48"/>
      <c r="M31" s="48"/>
      <c r="N31" s="48"/>
      <c r="O31" s="152"/>
      <c r="P31" s="127"/>
      <c r="Q31" s="149"/>
      <c r="R31" s="149"/>
      <c r="S31" s="149"/>
      <c r="T31" s="149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</row>
    <row r="32" spans="1:79" x14ac:dyDescent="0.2">
      <c r="A32" s="1"/>
      <c r="B32" s="149"/>
      <c r="C32" s="16"/>
      <c r="D32" s="16"/>
      <c r="E32" s="143"/>
      <c r="F32" s="17"/>
      <c r="G32" s="48"/>
      <c r="H32" s="48"/>
      <c r="I32" s="48"/>
      <c r="J32" s="48"/>
      <c r="K32" s="48"/>
      <c r="L32" s="48"/>
      <c r="M32" s="48"/>
      <c r="N32" s="48"/>
      <c r="O32" s="152"/>
      <c r="P32" s="127"/>
      <c r="Q32" s="149"/>
      <c r="R32" s="149"/>
      <c r="S32" s="149"/>
      <c r="T32" s="149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</row>
    <row r="33" spans="1:79" x14ac:dyDescent="0.2">
      <c r="A33" s="1"/>
      <c r="B33" s="149"/>
      <c r="C33" s="16"/>
      <c r="D33" s="16"/>
      <c r="E33" s="143" t="str">
        <f>te!A65</f>
        <v>Büroflächen (Edelrohbau)</v>
      </c>
      <c r="F33" s="17"/>
      <c r="G33" s="47"/>
      <c r="H33" s="47"/>
      <c r="I33" s="47"/>
      <c r="J33" s="47"/>
      <c r="K33" s="47"/>
      <c r="L33" s="47"/>
      <c r="M33" s="47"/>
      <c r="N33" s="47"/>
      <c r="O33" s="153"/>
      <c r="P33" s="127"/>
      <c r="Q33" s="149"/>
      <c r="R33" s="149"/>
      <c r="S33" s="149"/>
      <c r="T33" s="149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</row>
    <row r="34" spans="1:79" x14ac:dyDescent="0.2">
      <c r="A34" s="1"/>
      <c r="B34" s="149"/>
      <c r="C34" s="16"/>
      <c r="D34" s="16"/>
      <c r="E34" s="143" t="str">
        <f>te!A66</f>
        <v>150m2 HNF SIA 416, durchschnittlich ausgebaut, durchschnittliche Mikrolage.</v>
      </c>
      <c r="F34" s="48"/>
      <c r="G34" s="48"/>
      <c r="H34" s="48"/>
      <c r="I34" s="48"/>
      <c r="J34" s="48"/>
      <c r="K34" s="48"/>
      <c r="L34" s="48"/>
      <c r="M34" s="48"/>
      <c r="N34" s="48"/>
      <c r="O34" s="152"/>
      <c r="P34" s="127"/>
      <c r="Q34" s="149"/>
      <c r="R34" s="149"/>
      <c r="S34" s="45"/>
      <c r="T34" s="149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</row>
    <row r="35" spans="1:79" x14ac:dyDescent="0.2">
      <c r="A35" s="1"/>
      <c r="B35" s="149"/>
      <c r="C35" s="16"/>
      <c r="D35" s="16"/>
      <c r="E35" s="143"/>
      <c r="F35" s="48"/>
      <c r="G35" s="48"/>
      <c r="H35" s="48"/>
      <c r="I35" s="48"/>
      <c r="J35" s="48"/>
      <c r="K35" s="48"/>
      <c r="L35" s="48"/>
      <c r="M35" s="48"/>
      <c r="N35" s="48"/>
      <c r="O35" s="152"/>
      <c r="P35" s="127"/>
      <c r="Q35" s="149"/>
      <c r="R35" s="149"/>
      <c r="S35" s="45"/>
      <c r="T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</row>
    <row r="36" spans="1:79" x14ac:dyDescent="0.2">
      <c r="A36" s="1"/>
      <c r="B36" s="149"/>
      <c r="C36" s="16"/>
      <c r="D36" s="16"/>
      <c r="E36" s="143" t="str">
        <f>te!A78</f>
        <v>Bauland für Mehrfamilienhäuser</v>
      </c>
      <c r="F36" s="48"/>
      <c r="G36" s="48"/>
      <c r="H36" s="48"/>
      <c r="I36" s="48"/>
      <c r="J36" s="48"/>
      <c r="K36" s="48"/>
      <c r="L36" s="48"/>
      <c r="M36" s="48"/>
      <c r="N36" s="48"/>
      <c r="O36" s="152"/>
      <c r="P36" s="127"/>
      <c r="Q36" s="149"/>
      <c r="R36" s="149"/>
      <c r="S36" s="45"/>
      <c r="T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</row>
    <row r="37" spans="1:79" x14ac:dyDescent="0.2">
      <c r="A37" s="1"/>
      <c r="B37" s="149"/>
      <c r="C37" s="16"/>
      <c r="D37" s="16"/>
      <c r="E37" s="143" t="str">
        <f>te!A79</f>
        <v>MFH mit 8 MWG à 85m2 HNF SIA 416, Ausnützungsziffer = 0.6, durchschnittliche Mikrolage.</v>
      </c>
      <c r="F37" s="48"/>
      <c r="G37" s="48"/>
      <c r="H37" s="48"/>
      <c r="I37" s="48"/>
      <c r="J37" s="48"/>
      <c r="K37" s="48"/>
      <c r="L37" s="48"/>
      <c r="M37" s="48"/>
      <c r="N37" s="48"/>
      <c r="O37" s="152"/>
      <c r="P37" s="127"/>
      <c r="Q37" s="149"/>
      <c r="R37" s="149"/>
      <c r="S37" s="45"/>
      <c r="T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</row>
    <row r="38" spans="1:79" x14ac:dyDescent="0.2">
      <c r="A38" s="1"/>
      <c r="B38" s="149"/>
      <c r="C38" s="16"/>
      <c r="D38" s="16"/>
      <c r="F38" s="48"/>
      <c r="G38" s="48"/>
      <c r="H38" s="48"/>
      <c r="I38" s="48"/>
      <c r="J38" s="48"/>
      <c r="K38" s="48"/>
      <c r="L38" s="48"/>
      <c r="M38" s="48"/>
      <c r="N38" s="48"/>
      <c r="O38" s="152"/>
      <c r="P38" s="127"/>
      <c r="Q38" s="149"/>
      <c r="R38" s="149"/>
      <c r="S38" s="45"/>
      <c r="T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</row>
    <row r="39" spans="1:79" x14ac:dyDescent="0.2">
      <c r="A39" s="1"/>
      <c r="B39" s="149"/>
      <c r="C39" s="16"/>
      <c r="D39" s="16"/>
      <c r="E39" s="143" t="str">
        <f>te!A80</f>
        <v>Bauland für Bürohäuser</v>
      </c>
      <c r="F39" s="48"/>
      <c r="G39" s="48"/>
      <c r="H39" s="48"/>
      <c r="I39" s="48"/>
      <c r="J39" s="48"/>
      <c r="K39" s="48"/>
      <c r="L39" s="48"/>
      <c r="M39" s="48"/>
      <c r="N39" s="48"/>
      <c r="O39" s="152"/>
      <c r="P39" s="127"/>
      <c r="Q39" s="45" t="s">
        <v>20</v>
      </c>
      <c r="R39" s="45"/>
      <c r="S39" s="149"/>
      <c r="T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</row>
    <row r="40" spans="1:79" x14ac:dyDescent="0.2">
      <c r="A40" s="1"/>
      <c r="B40" s="149"/>
      <c r="C40" s="16"/>
      <c r="D40" s="16"/>
      <c r="E40" s="143" t="str">
        <f>te!A81</f>
        <v>Bürogebäude mit 900m2 NF, Ausnützungsziffer = 0.6, durchschnittliche Mikrolage.</v>
      </c>
      <c r="F40" s="48"/>
      <c r="G40" s="48"/>
      <c r="H40" s="48"/>
      <c r="I40" s="48"/>
      <c r="J40" s="48"/>
      <c r="K40" s="48"/>
      <c r="L40" s="48"/>
      <c r="M40" s="48"/>
      <c r="N40" s="48"/>
      <c r="O40" s="152"/>
      <c r="P40" s="127"/>
      <c r="Q40" s="45" t="s">
        <v>0</v>
      </c>
      <c r="R40" s="45"/>
      <c r="S40" s="149"/>
      <c r="T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</row>
    <row r="41" spans="1:79" x14ac:dyDescent="0.2">
      <c r="A41" s="1"/>
      <c r="B41" s="149"/>
      <c r="C41" s="16"/>
      <c r="D41" s="16"/>
      <c r="E41" s="143"/>
      <c r="F41" s="48"/>
      <c r="G41" s="48"/>
      <c r="H41" s="48"/>
      <c r="I41" s="48"/>
      <c r="J41" s="48"/>
      <c r="K41" s="48"/>
      <c r="L41" s="48"/>
      <c r="M41" s="48"/>
      <c r="N41" s="48"/>
      <c r="O41" s="152"/>
      <c r="P41" s="127"/>
      <c r="Q41" s="45" t="s">
        <v>3664</v>
      </c>
      <c r="R41" s="45"/>
      <c r="S41" s="24"/>
      <c r="T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</row>
    <row r="42" spans="1:79" x14ac:dyDescent="0.2">
      <c r="A42" s="1"/>
      <c r="B42" s="149"/>
      <c r="C42" s="16"/>
      <c r="D42" s="16"/>
      <c r="E42" s="143"/>
      <c r="F42" s="48"/>
      <c r="G42" s="48"/>
      <c r="H42" s="48"/>
      <c r="I42" s="48"/>
      <c r="J42" s="48"/>
      <c r="K42" s="48"/>
      <c r="L42" s="48"/>
      <c r="M42" s="48"/>
      <c r="N42" s="48"/>
      <c r="O42" s="152"/>
      <c r="P42" s="127"/>
      <c r="Q42" s="45" t="s">
        <v>3665</v>
      </c>
      <c r="R42" s="45"/>
      <c r="S42" s="45"/>
      <c r="T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</row>
    <row r="43" spans="1:79" x14ac:dyDescent="0.2">
      <c r="A43" s="1"/>
      <c r="B43" s="149"/>
      <c r="C43" s="16"/>
      <c r="D43" s="16"/>
      <c r="E43" s="143"/>
      <c r="F43" s="48"/>
      <c r="G43" s="48"/>
      <c r="H43" s="48"/>
      <c r="I43" s="48"/>
      <c r="J43" s="48"/>
      <c r="K43" s="48"/>
      <c r="L43" s="48"/>
      <c r="M43" s="48"/>
      <c r="N43" s="48"/>
      <c r="O43" s="152"/>
      <c r="P43" s="127"/>
      <c r="Q43" s="45"/>
      <c r="R43" s="45"/>
      <c r="S43" s="24"/>
      <c r="T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</row>
    <row r="44" spans="1:79" x14ac:dyDescent="0.2">
      <c r="A44" s="1"/>
      <c r="B44" s="149"/>
      <c r="C44" s="16"/>
      <c r="D44" s="16"/>
      <c r="E44" s="17"/>
      <c r="F44" s="17"/>
      <c r="G44" s="17"/>
      <c r="H44" s="17"/>
      <c r="I44" s="17"/>
      <c r="J44" s="17"/>
      <c r="K44" s="17"/>
      <c r="L44" s="47"/>
      <c r="M44" s="47"/>
      <c r="N44" s="47"/>
      <c r="O44" s="153"/>
      <c r="P44" s="127"/>
      <c r="Q44" s="74" t="s">
        <v>454</v>
      </c>
      <c r="R44" s="45"/>
      <c r="S44" s="74"/>
      <c r="T44" s="149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</row>
    <row r="45" spans="1:79" x14ac:dyDescent="0.2">
      <c r="A45" s="1"/>
      <c r="B45" s="149"/>
      <c r="C45" s="143" t="str">
        <f>te!A23</f>
        <v>Literatur:</v>
      </c>
      <c r="D45" s="143"/>
      <c r="E45" s="143" t="str">
        <f>te!A24</f>
        <v>Fahrländer Partner (2016)</v>
      </c>
      <c r="F45" s="143"/>
      <c r="G45" s="143"/>
      <c r="H45" s="143"/>
      <c r="I45" s="48"/>
      <c r="J45" s="48"/>
      <c r="K45" s="48"/>
      <c r="L45" s="48"/>
      <c r="M45" s="48"/>
      <c r="N45" s="48"/>
      <c r="O45" s="152"/>
      <c r="P45" s="127"/>
      <c r="Q45" s="24" t="s">
        <v>21</v>
      </c>
      <c r="R45" s="24"/>
      <c r="S45" s="24"/>
      <c r="T45" s="149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</row>
    <row r="46" spans="1:79" x14ac:dyDescent="0.2">
      <c r="A46" s="1"/>
      <c r="B46" s="149"/>
      <c r="C46" s="5"/>
      <c r="D46" s="5"/>
      <c r="E46" s="143"/>
      <c r="F46" s="143" t="str">
        <f>te!A25</f>
        <v>Immobilien-Preisindizes von Fahrländer Partner: Methoden-Kurzbeschrieb</v>
      </c>
      <c r="G46" s="143"/>
      <c r="H46" s="143"/>
      <c r="I46" s="48"/>
      <c r="J46" s="48"/>
      <c r="K46" s="48"/>
      <c r="L46" s="48"/>
      <c r="M46" s="48"/>
      <c r="N46" s="48"/>
      <c r="O46" s="152"/>
      <c r="P46" s="127"/>
      <c r="Q46" s="45" t="s">
        <v>1</v>
      </c>
      <c r="R46" s="45"/>
      <c r="S46" s="24"/>
      <c r="T46" s="149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</row>
    <row r="47" spans="1:79" ht="15" x14ac:dyDescent="0.2">
      <c r="A47" s="1"/>
      <c r="B47" s="149"/>
      <c r="C47" s="5"/>
      <c r="D47" s="5"/>
      <c r="E47" s="143"/>
      <c r="F47" s="143" t="s">
        <v>3740</v>
      </c>
      <c r="G47" s="143"/>
      <c r="H47" s="143"/>
      <c r="I47" s="82"/>
      <c r="J47" s="82"/>
      <c r="K47" s="82"/>
      <c r="L47" s="133"/>
      <c r="M47" s="133"/>
      <c r="N47" s="133"/>
      <c r="O47" s="154"/>
      <c r="P47" s="127"/>
      <c r="Q47" s="149"/>
      <c r="R47" s="149"/>
      <c r="S47" s="149"/>
      <c r="T47" s="149"/>
      <c r="U47" s="75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</row>
    <row r="48" spans="1:79" x14ac:dyDescent="0.2">
      <c r="A48" s="1"/>
      <c r="B48" s="149"/>
      <c r="C48" s="5"/>
      <c r="D48" s="5"/>
      <c r="E48" s="143"/>
      <c r="F48" s="143" t="str">
        <f>te!A26</f>
        <v>Im Anhang des Methoden-Kurzbeschriebs befindet sich ein Literaturverzeichnis.</v>
      </c>
      <c r="G48" s="143"/>
      <c r="H48" s="143"/>
      <c r="I48" s="48"/>
      <c r="J48" s="48"/>
      <c r="K48" s="48"/>
      <c r="L48" s="48"/>
      <c r="M48" s="48"/>
      <c r="N48" s="48"/>
      <c r="O48" s="48"/>
      <c r="P48" s="149"/>
      <c r="Q48" s="45" t="s">
        <v>3811</v>
      </c>
      <c r="R48" s="149"/>
      <c r="S48" s="149"/>
      <c r="T48" s="149"/>
      <c r="U48" s="76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</row>
    <row r="49" spans="1:79" x14ac:dyDescent="0.2">
      <c r="A49" s="1"/>
      <c r="B49" s="149"/>
      <c r="C49" s="77"/>
      <c r="D49" s="77"/>
      <c r="E49" s="77"/>
      <c r="F49" s="77"/>
      <c r="G49" s="77"/>
      <c r="H49" s="77"/>
      <c r="I49" s="77"/>
      <c r="J49" s="77"/>
      <c r="K49" s="77"/>
      <c r="L49" s="134"/>
      <c r="M49" s="134"/>
      <c r="N49" s="134"/>
      <c r="O49" s="134"/>
      <c r="P49" s="149"/>
      <c r="Q49" s="45" t="s">
        <v>3812</v>
      </c>
      <c r="R49" s="149"/>
      <c r="S49" s="149"/>
      <c r="T49" s="149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</row>
    <row r="50" spans="1:79" x14ac:dyDescent="0.2">
      <c r="A50" s="1"/>
      <c r="B50" s="149"/>
      <c r="C50" s="77"/>
      <c r="D50" s="77"/>
      <c r="E50" s="77"/>
      <c r="F50" s="77"/>
      <c r="G50" s="77"/>
      <c r="H50" s="77"/>
      <c r="I50" s="77"/>
      <c r="J50" s="77"/>
      <c r="K50" s="77"/>
      <c r="L50" s="134"/>
      <c r="M50" s="134"/>
      <c r="N50" s="134"/>
      <c r="O50" s="134"/>
      <c r="P50" s="149"/>
      <c r="Q50" s="45"/>
      <c r="R50" s="149"/>
      <c r="S50" s="149"/>
      <c r="T50" s="149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</row>
    <row r="51" spans="1:79" x14ac:dyDescent="0.2">
      <c r="A51" s="1"/>
      <c r="B51" s="149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149"/>
      <c r="Q51" s="149"/>
      <c r="R51" s="149"/>
      <c r="S51" s="149"/>
      <c r="T51" s="149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</row>
    <row r="52" spans="1:79" ht="4.5" customHeight="1" x14ac:dyDescent="0.2">
      <c r="A52" s="1"/>
      <c r="B52" s="149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49"/>
      <c r="U52" s="79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</row>
    <row r="53" spans="1:79" ht="9.9499999999999993" customHeight="1" x14ac:dyDescent="0.2">
      <c r="A53" s="1"/>
      <c r="B53" s="149"/>
      <c r="C53" s="159" t="s">
        <v>20</v>
      </c>
      <c r="D53" s="144"/>
      <c r="E53" s="144"/>
      <c r="F53" s="80" t="str">
        <f>te!$A$76</f>
        <v>Marktmieten- und Baulandindizes von Renditeimmobilien</v>
      </c>
      <c r="G53" s="80"/>
      <c r="H53" s="80"/>
      <c r="I53" s="77"/>
      <c r="J53" s="77"/>
      <c r="K53" s="77"/>
      <c r="L53" s="77"/>
      <c r="M53" s="77"/>
      <c r="N53" s="77"/>
      <c r="O53" s="77"/>
      <c r="P53" s="149"/>
      <c r="Q53" s="149"/>
      <c r="R53" s="149"/>
      <c r="S53" s="81" t="str">
        <f>hi!$G$5</f>
        <v>1. Quartal 2022</v>
      </c>
      <c r="T53" s="149"/>
      <c r="U53" s="79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</row>
    <row r="54" spans="1:79" ht="9.9499999999999993" customHeight="1" x14ac:dyDescent="0.2">
      <c r="A54" s="1"/>
      <c r="B54" s="149"/>
      <c r="C54" s="159" t="s">
        <v>0</v>
      </c>
      <c r="D54" s="144"/>
      <c r="E54" s="144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149"/>
      <c r="Q54" s="149"/>
      <c r="R54" s="149"/>
      <c r="S54" s="149"/>
      <c r="T54" s="149"/>
      <c r="U54" s="79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</row>
    <row r="55" spans="1:79" ht="8.1" customHeight="1" x14ac:dyDescent="0.2">
      <c r="A55" s="1"/>
      <c r="B55" s="149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149"/>
      <c r="Q55" s="149"/>
      <c r="R55" s="149"/>
      <c r="S55" s="149"/>
      <c r="T55" s="149"/>
      <c r="U55" s="79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</row>
    <row r="56" spans="1:7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</row>
    <row r="57" spans="1:7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</row>
    <row r="58" spans="1:7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9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</row>
    <row r="59" spans="1:7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9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</row>
    <row r="60" spans="1:7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9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</row>
    <row r="61" spans="1:7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9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</row>
    <row r="62" spans="1:7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9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</row>
    <row r="63" spans="1:7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9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</row>
    <row r="64" spans="1:7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9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</row>
    <row r="65" spans="1:7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9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</row>
    <row r="66" spans="1:7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9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</row>
    <row r="67" spans="1:7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9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</row>
    <row r="68" spans="1:7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9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</row>
    <row r="69" spans="1:7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9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</row>
    <row r="70" spans="1:7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79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</row>
    <row r="71" spans="1:7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9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</row>
    <row r="72" spans="1:7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79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</row>
    <row r="73" spans="1:7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79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</row>
    <row r="74" spans="1:7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79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</row>
    <row r="75" spans="1:7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9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</row>
    <row r="76" spans="1:7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79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</row>
    <row r="77" spans="1:7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79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</row>
    <row r="78" spans="1:7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79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</row>
    <row r="79" spans="1:7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9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</row>
    <row r="80" spans="1:7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79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</row>
    <row r="81" spans="1:7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79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</row>
    <row r="82" spans="1:7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79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</row>
    <row r="83" spans="1:79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9"/>
    </row>
    <row r="84" spans="1:79" ht="6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79"/>
    </row>
    <row r="85" spans="1:7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79"/>
    </row>
    <row r="86" spans="1:7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79"/>
    </row>
    <row r="87" spans="1:7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9"/>
    </row>
    <row r="88" spans="1:7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79"/>
    </row>
    <row r="89" spans="1:7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79"/>
    </row>
    <row r="90" spans="1:7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79"/>
    </row>
    <row r="91" spans="1:7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9"/>
    </row>
    <row r="92" spans="1:79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79"/>
    </row>
    <row r="93" spans="1:79" ht="6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79"/>
    </row>
    <row r="94" spans="1:79" ht="6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79"/>
    </row>
    <row r="95" spans="1:79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9"/>
    </row>
  </sheetData>
  <sheetProtection sheet="1" objects="1" scenarios="1"/>
  <phoneticPr fontId="2" type="noConversion"/>
  <hyperlinks>
    <hyperlink ref="F47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923925</xdr:colOff>
                    <xdr:row>14</xdr:row>
                    <xdr:rowOff>76200</xdr:rowOff>
                  </from>
                  <to>
                    <xdr:col>18</xdr:col>
                    <xdr:colOff>1000125</xdr:colOff>
                    <xdr:row>15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B8" sqref="B8"/>
    </sheetView>
  </sheetViews>
  <sheetFormatPr baseColWidth="10" defaultColWidth="11.19921875" defaultRowHeight="14.25" x14ac:dyDescent="0.2"/>
  <cols>
    <col min="1" max="12" width="11.19921875" style="6"/>
    <col min="13" max="13" width="21.296875" style="6" customWidth="1"/>
    <col min="14" max="16384" width="11.19921875" style="6"/>
  </cols>
  <sheetData>
    <row r="1" spans="1:18" x14ac:dyDescent="0.2">
      <c r="A1" s="6" t="s">
        <v>3486</v>
      </c>
      <c r="C1" s="6" t="s">
        <v>3487</v>
      </c>
    </row>
    <row r="2" spans="1:18" x14ac:dyDescent="0.2">
      <c r="M2" s="2" t="s">
        <v>3774</v>
      </c>
      <c r="N2" s="2"/>
    </row>
    <row r="3" spans="1:18" x14ac:dyDescent="0.2">
      <c r="A3" s="6" t="s">
        <v>164</v>
      </c>
      <c r="B3" s="15"/>
      <c r="M3" s="2"/>
      <c r="N3" s="2"/>
    </row>
    <row r="4" spans="1:18" x14ac:dyDescent="0.2">
      <c r="G4" s="2" t="s">
        <v>3757</v>
      </c>
      <c r="H4" s="2"/>
      <c r="I4" s="2"/>
      <c r="J4" s="2"/>
      <c r="K4" s="2"/>
      <c r="M4" s="2" t="s">
        <v>174</v>
      </c>
      <c r="N4" s="2" t="s">
        <v>3799</v>
      </c>
    </row>
    <row r="5" spans="1:18" x14ac:dyDescent="0.2">
      <c r="A5" s="6" t="s">
        <v>152</v>
      </c>
      <c r="D5" s="6" t="s">
        <v>153</v>
      </c>
      <c r="G5" s="61" t="str" cm="1">
        <f t="array" ref="G5">VLOOKUP(G6,$G$7:$K$10,$C$28+1,FALSE)&amp;" "&amp;$E$8</f>
        <v>1. Quartal 2022</v>
      </c>
      <c r="H5" s="2"/>
      <c r="I5" s="2"/>
      <c r="J5" s="2"/>
      <c r="K5" s="2"/>
      <c r="M5" s="2">
        <v>1</v>
      </c>
      <c r="N5" s="2"/>
    </row>
    <row r="6" spans="1:18" x14ac:dyDescent="0.2">
      <c r="A6" s="6" t="s">
        <v>150</v>
      </c>
      <c r="B6" s="64">
        <v>29</v>
      </c>
      <c r="D6" s="6" t="s">
        <v>150</v>
      </c>
      <c r="E6" s="64">
        <v>31</v>
      </c>
      <c r="G6" s="61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8" x14ac:dyDescent="0.2">
      <c r="A7" s="6" t="s">
        <v>149</v>
      </c>
      <c r="B7" s="64">
        <v>4</v>
      </c>
      <c r="D7" s="6" t="s">
        <v>154</v>
      </c>
      <c r="E7" s="64">
        <v>3</v>
      </c>
      <c r="G7" s="2">
        <v>1</v>
      </c>
      <c r="H7" s="2" t="s">
        <v>3758</v>
      </c>
      <c r="I7" s="2" t="s">
        <v>3759</v>
      </c>
      <c r="J7" s="2" t="s">
        <v>3760</v>
      </c>
      <c r="K7" s="2" t="s">
        <v>3761</v>
      </c>
    </row>
    <row r="8" spans="1:18" x14ac:dyDescent="0.2">
      <c r="A8" s="6" t="s">
        <v>151</v>
      </c>
      <c r="B8" s="64">
        <v>2022</v>
      </c>
      <c r="D8" s="6" t="s">
        <v>151</v>
      </c>
      <c r="E8" s="64">
        <v>2022</v>
      </c>
      <c r="G8" s="2">
        <v>2</v>
      </c>
      <c r="H8" s="2" t="s">
        <v>3762</v>
      </c>
      <c r="I8" s="2" t="s">
        <v>3763</v>
      </c>
      <c r="J8" s="2" t="s">
        <v>3764</v>
      </c>
      <c r="K8" s="2" t="s">
        <v>3765</v>
      </c>
    </row>
    <row r="9" spans="1:18" x14ac:dyDescent="0.2">
      <c r="B9" s="11" t="str">
        <f>CONCATENATE(B6,IF(hi!C28=1,". "," "),VLOOKUP(B7,hi!A13:J24,hi!C28+5)," ",B8)</f>
        <v>29. April 2022</v>
      </c>
      <c r="E9" s="11" t="str">
        <f>CONCATENATE(E6,IF(hi!C28=1,". "," "),VLOOKUP(E7,hi!A13:J24,hi!C28+5)," ",E8)</f>
        <v>31. März 2022</v>
      </c>
      <c r="G9" s="2">
        <v>3</v>
      </c>
      <c r="H9" s="2" t="s">
        <v>3766</v>
      </c>
      <c r="I9" s="2" t="s">
        <v>3767</v>
      </c>
      <c r="J9" s="2" t="s">
        <v>3768</v>
      </c>
      <c r="K9" s="2" t="s">
        <v>3769</v>
      </c>
    </row>
    <row r="10" spans="1:18" x14ac:dyDescent="0.2">
      <c r="G10" s="2">
        <v>4</v>
      </c>
      <c r="H10" s="2" t="s">
        <v>3770</v>
      </c>
      <c r="I10" s="2" t="s">
        <v>3771</v>
      </c>
      <c r="J10" s="2" t="s">
        <v>3772</v>
      </c>
      <c r="K10" s="2" t="s">
        <v>3773</v>
      </c>
    </row>
    <row r="11" spans="1:18" x14ac:dyDescent="0.2">
      <c r="M11" t="s">
        <v>3726</v>
      </c>
      <c r="N11"/>
      <c r="O11"/>
      <c r="P11"/>
      <c r="Q11"/>
      <c r="R11" t="s">
        <v>3727</v>
      </c>
    </row>
    <row r="12" spans="1:18" x14ac:dyDescent="0.2">
      <c r="A12" s="10">
        <v>1</v>
      </c>
      <c r="B12" s="10">
        <v>2</v>
      </c>
      <c r="C12" s="10">
        <v>3</v>
      </c>
      <c r="D12" s="10">
        <v>4</v>
      </c>
      <c r="E12" s="10">
        <v>5</v>
      </c>
      <c r="F12" s="10">
        <v>6</v>
      </c>
      <c r="G12" s="10">
        <v>7</v>
      </c>
      <c r="H12" s="10">
        <v>8</v>
      </c>
      <c r="I12" s="10">
        <v>9</v>
      </c>
      <c r="J12" s="10" t="s">
        <v>73</v>
      </c>
      <c r="M12"/>
      <c r="N12"/>
      <c r="O12"/>
      <c r="P12"/>
      <c r="Q12"/>
      <c r="R12"/>
    </row>
    <row r="13" spans="1:18" x14ac:dyDescent="0.2">
      <c r="A13" s="14">
        <v>1</v>
      </c>
      <c r="B13" s="14" t="s">
        <v>74</v>
      </c>
      <c r="C13" s="14" t="s">
        <v>75</v>
      </c>
      <c r="D13" s="14" t="s">
        <v>76</v>
      </c>
      <c r="E13" s="14" t="s">
        <v>74</v>
      </c>
      <c r="F13" s="14" t="s">
        <v>77</v>
      </c>
      <c r="G13" s="14" t="s">
        <v>78</v>
      </c>
      <c r="H13" s="14" t="s">
        <v>79</v>
      </c>
      <c r="I13" s="14" t="s">
        <v>80</v>
      </c>
      <c r="J13" s="14">
        <v>1</v>
      </c>
      <c r="M13"/>
      <c r="N13" t="s">
        <v>3728</v>
      </c>
      <c r="O13" t="s">
        <v>3729</v>
      </c>
      <c r="P13" t="s">
        <v>3730</v>
      </c>
      <c r="Q13"/>
      <c r="R13" t="s">
        <v>3728</v>
      </c>
    </row>
    <row r="14" spans="1:18" x14ac:dyDescent="0.2">
      <c r="A14" s="14">
        <v>2</v>
      </c>
      <c r="B14" s="14" t="s">
        <v>81</v>
      </c>
      <c r="C14" s="14" t="s">
        <v>82</v>
      </c>
      <c r="D14" s="14" t="s">
        <v>83</v>
      </c>
      <c r="E14" s="14" t="s">
        <v>81</v>
      </c>
      <c r="F14" s="14" t="s">
        <v>84</v>
      </c>
      <c r="G14" s="14" t="s">
        <v>85</v>
      </c>
      <c r="H14" s="14" t="s">
        <v>86</v>
      </c>
      <c r="I14" s="14" t="s">
        <v>87</v>
      </c>
      <c r="J14" s="14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14">
        <v>3</v>
      </c>
      <c r="B15" s="14" t="s">
        <v>88</v>
      </c>
      <c r="C15" s="14" t="s">
        <v>88</v>
      </c>
      <c r="D15" s="14" t="s">
        <v>89</v>
      </c>
      <c r="E15" s="14" t="s">
        <v>88</v>
      </c>
      <c r="F15" s="14" t="s">
        <v>90</v>
      </c>
      <c r="G15" s="14" t="s">
        <v>91</v>
      </c>
      <c r="H15" s="14" t="s">
        <v>92</v>
      </c>
      <c r="I15" s="14" t="s">
        <v>93</v>
      </c>
      <c r="J15" s="14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14">
        <v>4</v>
      </c>
      <c r="B16" s="14" t="s">
        <v>94</v>
      </c>
      <c r="C16" s="14" t="s">
        <v>95</v>
      </c>
      <c r="D16" s="14" t="s">
        <v>96</v>
      </c>
      <c r="E16" s="14" t="s">
        <v>94</v>
      </c>
      <c r="F16" s="14" t="s">
        <v>97</v>
      </c>
      <c r="G16" s="14" t="s">
        <v>98</v>
      </c>
      <c r="H16" s="14" t="s">
        <v>99</v>
      </c>
      <c r="I16" s="14" t="s">
        <v>97</v>
      </c>
      <c r="J16" s="14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14">
        <v>5</v>
      </c>
      <c r="B17" s="14" t="s">
        <v>100</v>
      </c>
      <c r="C17" s="14" t="s">
        <v>100</v>
      </c>
      <c r="D17" s="14" t="s">
        <v>101</v>
      </c>
      <c r="E17" s="14" t="s">
        <v>102</v>
      </c>
      <c r="F17" s="14" t="s">
        <v>100</v>
      </c>
      <c r="G17" s="14" t="s">
        <v>103</v>
      </c>
      <c r="H17" s="14" t="s">
        <v>104</v>
      </c>
      <c r="I17" s="14" t="s">
        <v>102</v>
      </c>
      <c r="J17" s="14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14">
        <v>6</v>
      </c>
      <c r="B18" s="14" t="s">
        <v>105</v>
      </c>
      <c r="C18" s="14" t="s">
        <v>106</v>
      </c>
      <c r="D18" s="14" t="s">
        <v>107</v>
      </c>
      <c r="E18" s="14" t="s">
        <v>108</v>
      </c>
      <c r="F18" s="14" t="s">
        <v>109</v>
      </c>
      <c r="G18" s="14" t="s">
        <v>110</v>
      </c>
      <c r="H18" s="14" t="s">
        <v>354</v>
      </c>
      <c r="I18" s="14" t="s">
        <v>108</v>
      </c>
      <c r="J18" s="14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14">
        <v>7</v>
      </c>
      <c r="B19" s="14" t="s">
        <v>111</v>
      </c>
      <c r="C19" s="14" t="s">
        <v>112</v>
      </c>
      <c r="D19" s="14" t="s">
        <v>113</v>
      </c>
      <c r="E19" s="14" t="s">
        <v>114</v>
      </c>
      <c r="F19" s="14" t="s">
        <v>115</v>
      </c>
      <c r="G19" s="14" t="s">
        <v>116</v>
      </c>
      <c r="H19" s="14" t="s">
        <v>117</v>
      </c>
      <c r="I19" s="14" t="s">
        <v>114</v>
      </c>
      <c r="J19" s="14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14">
        <v>8</v>
      </c>
      <c r="B20" s="14" t="s">
        <v>118</v>
      </c>
      <c r="C20" s="14" t="s">
        <v>119</v>
      </c>
      <c r="D20" s="14" t="s">
        <v>120</v>
      </c>
      <c r="E20" s="14" t="s">
        <v>118</v>
      </c>
      <c r="F20" s="14" t="s">
        <v>121</v>
      </c>
      <c r="G20" s="14" t="s">
        <v>122</v>
      </c>
      <c r="H20" s="14" t="s">
        <v>123</v>
      </c>
      <c r="I20" s="14" t="s">
        <v>121</v>
      </c>
      <c r="J20" s="14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14">
        <v>9</v>
      </c>
      <c r="B21" s="14" t="s">
        <v>124</v>
      </c>
      <c r="C21" s="14" t="s">
        <v>124</v>
      </c>
      <c r="D21" s="14" t="s">
        <v>125</v>
      </c>
      <c r="E21" s="14" t="s">
        <v>126</v>
      </c>
      <c r="F21" s="14" t="s">
        <v>127</v>
      </c>
      <c r="G21" s="14" t="s">
        <v>128</v>
      </c>
      <c r="H21" s="14" t="s">
        <v>129</v>
      </c>
      <c r="I21" s="14" t="s">
        <v>127</v>
      </c>
      <c r="J21" s="14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14">
        <v>10</v>
      </c>
      <c r="B22" s="14" t="s">
        <v>130</v>
      </c>
      <c r="C22" s="14" t="s">
        <v>131</v>
      </c>
      <c r="D22" s="14" t="s">
        <v>132</v>
      </c>
      <c r="E22" s="14" t="s">
        <v>131</v>
      </c>
      <c r="F22" s="14" t="s">
        <v>133</v>
      </c>
      <c r="G22" s="14" t="s">
        <v>134</v>
      </c>
      <c r="H22" s="14" t="s">
        <v>135</v>
      </c>
      <c r="I22" s="14" t="s">
        <v>136</v>
      </c>
      <c r="J22" s="14">
        <v>4</v>
      </c>
      <c r="M22"/>
      <c r="N22"/>
      <c r="O22"/>
      <c r="P22"/>
      <c r="Q22"/>
      <c r="R22"/>
    </row>
    <row r="23" spans="1:18" x14ac:dyDescent="0.2">
      <c r="A23" s="14">
        <v>11</v>
      </c>
      <c r="B23" s="14" t="s">
        <v>137</v>
      </c>
      <c r="C23" s="14" t="s">
        <v>137</v>
      </c>
      <c r="D23" s="14" t="s">
        <v>138</v>
      </c>
      <c r="E23" s="14" t="s">
        <v>137</v>
      </c>
      <c r="F23" s="14" t="s">
        <v>139</v>
      </c>
      <c r="G23" s="14" t="s">
        <v>140</v>
      </c>
      <c r="H23" s="14" t="s">
        <v>140</v>
      </c>
      <c r="I23" s="14" t="s">
        <v>139</v>
      </c>
      <c r="J23" s="14">
        <v>4</v>
      </c>
    </row>
    <row r="24" spans="1:18" x14ac:dyDescent="0.2">
      <c r="A24" s="14">
        <v>12</v>
      </c>
      <c r="B24" s="14" t="s">
        <v>141</v>
      </c>
      <c r="C24" s="14" t="s">
        <v>142</v>
      </c>
      <c r="D24" s="14" t="s">
        <v>143</v>
      </c>
      <c r="E24" s="14" t="s">
        <v>144</v>
      </c>
      <c r="F24" s="14" t="s">
        <v>145</v>
      </c>
      <c r="G24" s="14" t="s">
        <v>146</v>
      </c>
      <c r="H24" s="14" t="s">
        <v>147</v>
      </c>
      <c r="I24" s="14" t="s">
        <v>148</v>
      </c>
      <c r="J24" s="14">
        <v>4</v>
      </c>
    </row>
    <row r="27" spans="1:18" x14ac:dyDescent="0.2">
      <c r="A27" s="6" t="s">
        <v>163</v>
      </c>
    </row>
    <row r="28" spans="1:18" x14ac:dyDescent="0.2">
      <c r="A28" s="7">
        <v>1</v>
      </c>
      <c r="B28" s="7" t="s">
        <v>30</v>
      </c>
      <c r="C28" s="13">
        <v>1</v>
      </c>
      <c r="G28" s="6" t="s">
        <v>3485</v>
      </c>
      <c r="H28" s="7" t="s">
        <v>3484</v>
      </c>
      <c r="I28" s="43"/>
    </row>
    <row r="29" spans="1:18" x14ac:dyDescent="0.2">
      <c r="A29" s="7">
        <v>2</v>
      </c>
      <c r="B29" s="7" t="s">
        <v>70</v>
      </c>
    </row>
    <row r="30" spans="1:18" x14ac:dyDescent="0.2">
      <c r="A30" s="7">
        <v>3</v>
      </c>
      <c r="B30" s="7" t="s">
        <v>71</v>
      </c>
    </row>
    <row r="31" spans="1:18" x14ac:dyDescent="0.2">
      <c r="A31" s="7">
        <v>4</v>
      </c>
      <c r="B31" s="7" t="s">
        <v>72</v>
      </c>
    </row>
    <row r="32" spans="1:18" x14ac:dyDescent="0.2">
      <c r="A32" s="19"/>
      <c r="B32" s="19"/>
    </row>
    <row r="33" spans="1:14" x14ac:dyDescent="0.2">
      <c r="B33" s="12">
        <v>1</v>
      </c>
      <c r="C33" s="242" t="s">
        <v>3605</v>
      </c>
      <c r="D33" s="242"/>
      <c r="E33" s="242"/>
      <c r="F33" s="242"/>
      <c r="G33" s="242" t="s">
        <v>3606</v>
      </c>
      <c r="H33" s="242"/>
      <c r="I33" s="242"/>
      <c r="J33" s="242"/>
      <c r="K33" s="242" t="s">
        <v>3608</v>
      </c>
      <c r="L33" s="242"/>
      <c r="M33" s="242"/>
      <c r="N33" s="242"/>
    </row>
    <row r="34" spans="1:14" x14ac:dyDescent="0.2">
      <c r="A34" s="7">
        <v>1</v>
      </c>
      <c r="B34" s="8" t="str">
        <f>te!A73</f>
        <v>Mietwohnungen</v>
      </c>
      <c r="C34" s="54" t="s">
        <v>3493</v>
      </c>
      <c r="D34" s="54" t="s">
        <v>3494</v>
      </c>
      <c r="E34" s="54" t="s">
        <v>3495</v>
      </c>
      <c r="F34" s="55" t="e">
        <v>#N/A</v>
      </c>
      <c r="G34" s="56" t="str">
        <f>te!A36</f>
        <v>MWG (alt)</v>
      </c>
      <c r="H34" s="56" t="str">
        <f>te!A37</f>
        <v>MWG (neu)</v>
      </c>
      <c r="I34" s="56" t="str">
        <f>te!A38</f>
        <v>MWG (gesamt)</v>
      </c>
      <c r="J34" s="55" t="e">
        <v>#N/A</v>
      </c>
      <c r="K34" s="56" t="str">
        <f>te!A54</f>
        <v>MWG Altbau</v>
      </c>
      <c r="L34" s="56" t="str">
        <f>te!A55</f>
        <v>MWG Neubau</v>
      </c>
      <c r="M34" s="56" t="str">
        <f>te!A56</f>
        <v>MWG gesamt</v>
      </c>
      <c r="N34" s="55" t="e">
        <v>#N/A</v>
      </c>
    </row>
    <row r="35" spans="1:14" x14ac:dyDescent="0.2">
      <c r="A35" s="7">
        <v>2</v>
      </c>
      <c r="B35" s="8" t="str">
        <f>te!A74</f>
        <v>Büroflächen</v>
      </c>
      <c r="C35" s="54" t="s">
        <v>3496</v>
      </c>
      <c r="D35" s="55" t="e">
        <v>#N/A</v>
      </c>
      <c r="E35" s="55" t="e">
        <v>#N/A</v>
      </c>
      <c r="F35" s="55" t="e">
        <v>#N/A</v>
      </c>
      <c r="G35" s="56" t="str">
        <f>te!A57</f>
        <v>Büroflächen</v>
      </c>
      <c r="H35" s="55" t="e">
        <v>#N/A</v>
      </c>
      <c r="I35" s="55" t="e">
        <v>#N/A</v>
      </c>
      <c r="J35" s="55" t="e">
        <v>#N/A</v>
      </c>
      <c r="K35" s="56" t="str">
        <f>te!A57</f>
        <v>Büroflächen</v>
      </c>
      <c r="L35" s="55" t="e">
        <v>#N/A</v>
      </c>
      <c r="M35" s="55" t="e">
        <v>#N/A</v>
      </c>
      <c r="N35" s="55" t="e">
        <v>#N/A</v>
      </c>
    </row>
    <row r="36" spans="1:14" x14ac:dyDescent="0.2">
      <c r="A36" s="7">
        <v>3</v>
      </c>
      <c r="B36" s="8" t="str">
        <f>te!A75</f>
        <v>Bauland für Renditeimmobilien</v>
      </c>
      <c r="C36" s="54" t="s">
        <v>3601</v>
      </c>
      <c r="D36" s="54" t="s">
        <v>3600</v>
      </c>
      <c r="E36" s="55" t="e">
        <v>#N/A</v>
      </c>
      <c r="F36" s="55" t="e">
        <v>#N/A</v>
      </c>
      <c r="G36" s="57" t="str">
        <f>te!A72</f>
        <v>Bauland MFH</v>
      </c>
      <c r="H36" s="57" t="str">
        <f>te!A71</f>
        <v>Bauland Bürohäuser</v>
      </c>
      <c r="I36" s="55" t="e">
        <v>#N/A</v>
      </c>
      <c r="J36" s="55" t="e">
        <v>#N/A</v>
      </c>
      <c r="K36" s="57" t="str">
        <f>te!A72</f>
        <v>Bauland MFH</v>
      </c>
      <c r="L36" s="57" t="str">
        <f>te!A71</f>
        <v>Bauland Bürohäuser</v>
      </c>
      <c r="M36" s="55" t="e">
        <v>#N/A</v>
      </c>
      <c r="N36" s="55" t="e">
        <v>#N/A</v>
      </c>
    </row>
    <row r="38" spans="1:14" x14ac:dyDescent="0.2">
      <c r="A38" s="19"/>
      <c r="B38" s="59"/>
      <c r="C38" s="59"/>
    </row>
    <row r="39" spans="1:14" x14ac:dyDescent="0.2">
      <c r="F39" s="6" t="s">
        <v>3480</v>
      </c>
      <c r="G39" s="6" t="s">
        <v>3481</v>
      </c>
    </row>
    <row r="40" spans="1:14" x14ac:dyDescent="0.2">
      <c r="F40" s="12">
        <v>3</v>
      </c>
      <c r="G40" s="12">
        <v>7</v>
      </c>
    </row>
    <row r="41" spans="1:14" x14ac:dyDescent="0.2">
      <c r="C41" s="12">
        <v>1</v>
      </c>
      <c r="D41" s="42" t="str">
        <f>VLOOKUP(C41,A45:B52,2,0)</f>
        <v>Region Genfersee</v>
      </c>
      <c r="F41" s="42" t="str">
        <f>VLOOKUP(F40,A45:B52,2,FALSE)</f>
        <v>Region Mittelland</v>
      </c>
      <c r="G41" s="42" t="str">
        <f>VLOOKUP(G40,A45:B52,2,FALSE)</f>
        <v>Region Alpenraum</v>
      </c>
    </row>
    <row r="42" spans="1:14" x14ac:dyDescent="0.2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">
      <c r="G43" s="243" t="s">
        <v>3734</v>
      </c>
      <c r="H43" s="243"/>
      <c r="I43" s="243"/>
      <c r="J43" s="243"/>
    </row>
    <row r="44" spans="1:14" x14ac:dyDescent="0.2">
      <c r="A44" s="6" t="s">
        <v>156</v>
      </c>
      <c r="B44" s="6" t="s">
        <v>162</v>
      </c>
      <c r="C44" s="6" t="s">
        <v>158</v>
      </c>
      <c r="D44" s="6" t="s">
        <v>159</v>
      </c>
      <c r="E44" s="6" t="s">
        <v>160</v>
      </c>
      <c r="F44" s="6" t="s">
        <v>161</v>
      </c>
      <c r="G44" s="58" t="s">
        <v>3732</v>
      </c>
      <c r="H44" s="58" t="s">
        <v>3731</v>
      </c>
      <c r="I44" s="58" t="s">
        <v>3733</v>
      </c>
      <c r="J44" s="58" t="s">
        <v>3735</v>
      </c>
    </row>
    <row r="45" spans="1:14" x14ac:dyDescent="0.2">
      <c r="A45" s="7">
        <v>1</v>
      </c>
      <c r="B45" s="8" t="str">
        <f t="shared" ref="B45:B52" si="0">IF(C$28=1,C45,IF(C$28=2,D45,IF(C$28=3,E45,IF(C$28=4,F45,C45))))</f>
        <v>Region Genfersee</v>
      </c>
      <c r="C45" s="7" t="s">
        <v>37</v>
      </c>
      <c r="D45" s="7" t="s">
        <v>33</v>
      </c>
      <c r="E45" s="7" t="s">
        <v>382</v>
      </c>
      <c r="F45" s="7" t="s">
        <v>439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7">
        <v>2</v>
      </c>
      <c r="B46" s="8" t="str">
        <f t="shared" si="0"/>
        <v>Region Jura</v>
      </c>
      <c r="C46" s="7" t="s">
        <v>38</v>
      </c>
      <c r="D46" s="7" t="s">
        <v>41</v>
      </c>
      <c r="E46" s="7" t="s">
        <v>169</v>
      </c>
      <c r="F46" s="7" t="s">
        <v>440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7">
        <v>3</v>
      </c>
      <c r="B47" s="8" t="str">
        <f t="shared" si="0"/>
        <v>Region Mittelland</v>
      </c>
      <c r="C47" s="7" t="s">
        <v>165</v>
      </c>
      <c r="D47" s="7" t="s">
        <v>180</v>
      </c>
      <c r="E47" s="7" t="s">
        <v>385</v>
      </c>
      <c r="F47" s="7" t="s">
        <v>444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7">
        <v>4</v>
      </c>
      <c r="B48" s="8" t="str">
        <f t="shared" si="0"/>
        <v>Region Basel</v>
      </c>
      <c r="C48" s="7" t="s">
        <v>39</v>
      </c>
      <c r="D48" s="7" t="s">
        <v>42</v>
      </c>
      <c r="E48" s="7" t="s">
        <v>171</v>
      </c>
      <c r="F48" s="7" t="s">
        <v>441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7">
        <v>5</v>
      </c>
      <c r="B49" s="8" t="str">
        <f t="shared" si="0"/>
        <v>Region Zürich</v>
      </c>
      <c r="C49" s="7" t="s">
        <v>40</v>
      </c>
      <c r="D49" s="7" t="s">
        <v>43</v>
      </c>
      <c r="E49" s="7" t="s">
        <v>172</v>
      </c>
      <c r="F49" s="7" t="s">
        <v>442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7">
        <v>6</v>
      </c>
      <c r="B50" s="8" t="str">
        <f t="shared" si="0"/>
        <v>Region Ostschweiz</v>
      </c>
      <c r="C50" s="7" t="s">
        <v>166</v>
      </c>
      <c r="D50" s="7" t="s">
        <v>170</v>
      </c>
      <c r="E50" s="7" t="s">
        <v>173</v>
      </c>
      <c r="F50" s="7" t="s">
        <v>459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7">
        <v>7</v>
      </c>
      <c r="B51" s="8" t="str">
        <f t="shared" si="0"/>
        <v>Region Alpenraum</v>
      </c>
      <c r="C51" s="7" t="s">
        <v>167</v>
      </c>
      <c r="D51" s="7" t="s">
        <v>34</v>
      </c>
      <c r="E51" s="7" t="s">
        <v>384</v>
      </c>
      <c r="F51" s="7" t="s">
        <v>443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7">
        <v>8</v>
      </c>
      <c r="B52" s="8" t="str">
        <f t="shared" si="0"/>
        <v>Region Südschweiz</v>
      </c>
      <c r="C52" s="7" t="s">
        <v>168</v>
      </c>
      <c r="D52" s="7" t="s">
        <v>3594</v>
      </c>
      <c r="E52" s="7" t="s">
        <v>383</v>
      </c>
      <c r="F52" s="7" t="s">
        <v>460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7" t="s">
        <v>174</v>
      </c>
      <c r="B53" s="7" t="s">
        <v>174</v>
      </c>
    </row>
    <row r="55" spans="1:10" x14ac:dyDescent="0.2">
      <c r="F55" s="6" t="s">
        <v>3480</v>
      </c>
      <c r="G55" s="6" t="s">
        <v>3481</v>
      </c>
    </row>
    <row r="56" spans="1:10" x14ac:dyDescent="0.2">
      <c r="C56" s="12">
        <v>1</v>
      </c>
      <c r="D56" s="42" t="str">
        <f>VLOOKUP(C56,A59:B84,2,0)</f>
        <v>Kanton Zürich</v>
      </c>
      <c r="F56" s="12">
        <v>5</v>
      </c>
      <c r="G56" s="12">
        <v>12</v>
      </c>
    </row>
    <row r="57" spans="1:10" x14ac:dyDescent="0.2">
      <c r="F57" s="42" t="str">
        <f>VLOOKUP(F56,A59:B195,2,FALSE)</f>
        <v>Kanton Schwyz</v>
      </c>
      <c r="G57" s="42" t="str">
        <f>VLOOKUP(G56,A59:B195,2,FALSE)</f>
        <v>Kanton Basel-Stadt</v>
      </c>
    </row>
    <row r="58" spans="1:10" x14ac:dyDescent="0.2">
      <c r="A58" s="6" t="s">
        <v>157</v>
      </c>
      <c r="B58" s="6" t="s">
        <v>162</v>
      </c>
      <c r="C58" s="6" t="s">
        <v>158</v>
      </c>
      <c r="D58" s="6" t="s">
        <v>159</v>
      </c>
      <c r="E58" s="6" t="s">
        <v>160</v>
      </c>
      <c r="F58" s="6" t="s">
        <v>161</v>
      </c>
    </row>
    <row r="59" spans="1:10" x14ac:dyDescent="0.2">
      <c r="A59" s="7">
        <v>1</v>
      </c>
      <c r="B59" s="8" t="str">
        <f t="shared" ref="B59:B84" si="1">IF(C$28=1,C59,IF(C$28=2,D59,IF(C$28=3,E59,IF(C$28=4,F59,C59))))</f>
        <v>Kanton Zürich</v>
      </c>
      <c r="C59" s="7" t="s">
        <v>290</v>
      </c>
      <c r="D59" s="7" t="s">
        <v>51</v>
      </c>
      <c r="E59" s="7" t="s">
        <v>355</v>
      </c>
      <c r="F59" s="7" t="s">
        <v>413</v>
      </c>
      <c r="H59" s="62" t="s">
        <v>3670</v>
      </c>
    </row>
    <row r="60" spans="1:10" x14ac:dyDescent="0.2">
      <c r="A60" s="7">
        <v>2</v>
      </c>
      <c r="B60" s="8" t="str">
        <f t="shared" si="1"/>
        <v>Kanton Bern</v>
      </c>
      <c r="C60" s="7" t="s">
        <v>291</v>
      </c>
      <c r="D60" s="7" t="s">
        <v>63</v>
      </c>
      <c r="E60" s="7" t="s">
        <v>356</v>
      </c>
      <c r="F60" s="7" t="s">
        <v>414</v>
      </c>
      <c r="H60" s="62" t="s">
        <v>3673</v>
      </c>
    </row>
    <row r="61" spans="1:10" x14ac:dyDescent="0.2">
      <c r="A61" s="7">
        <v>3</v>
      </c>
      <c r="B61" s="8" t="str">
        <f t="shared" si="1"/>
        <v>Kanton Luzern</v>
      </c>
      <c r="C61" s="7" t="s">
        <v>292</v>
      </c>
      <c r="D61" s="7" t="s">
        <v>60</v>
      </c>
      <c r="E61" s="7" t="s">
        <v>357</v>
      </c>
      <c r="F61" s="7" t="s">
        <v>415</v>
      </c>
      <c r="H61" s="62" t="s">
        <v>3674</v>
      </c>
    </row>
    <row r="62" spans="1:10" x14ac:dyDescent="0.2">
      <c r="A62" s="7">
        <f t="shared" ref="A62:A84" si="2">+A61+1</f>
        <v>4</v>
      </c>
      <c r="B62" s="8" t="str">
        <f t="shared" si="1"/>
        <v>Kanton Uri</v>
      </c>
      <c r="C62" s="7" t="s">
        <v>293</v>
      </c>
      <c r="D62" s="7" t="s">
        <v>321</v>
      </c>
      <c r="E62" s="7" t="s">
        <v>358</v>
      </c>
      <c r="F62" s="7" t="s">
        <v>416</v>
      </c>
      <c r="H62" s="62" t="s">
        <v>3675</v>
      </c>
    </row>
    <row r="63" spans="1:10" x14ac:dyDescent="0.2">
      <c r="A63" s="7">
        <f t="shared" si="2"/>
        <v>5</v>
      </c>
      <c r="B63" s="8" t="str">
        <f t="shared" si="1"/>
        <v>Kanton Schwyz</v>
      </c>
      <c r="C63" s="7" t="s">
        <v>294</v>
      </c>
      <c r="D63" s="7" t="s">
        <v>56</v>
      </c>
      <c r="E63" s="7" t="s">
        <v>359</v>
      </c>
      <c r="F63" s="7" t="s">
        <v>417</v>
      </c>
      <c r="H63" s="62" t="s">
        <v>3671</v>
      </c>
    </row>
    <row r="64" spans="1:10" x14ac:dyDescent="0.2">
      <c r="A64" s="7">
        <f t="shared" si="2"/>
        <v>6</v>
      </c>
      <c r="B64" s="8" t="str">
        <f t="shared" si="1"/>
        <v>Kanton Obwalden</v>
      </c>
      <c r="C64" s="7" t="s">
        <v>295</v>
      </c>
      <c r="D64" s="7" t="s">
        <v>318</v>
      </c>
      <c r="E64" s="7" t="s">
        <v>360</v>
      </c>
      <c r="F64" s="7" t="s">
        <v>418</v>
      </c>
      <c r="H64" s="62" t="s">
        <v>3676</v>
      </c>
    </row>
    <row r="65" spans="1:8" x14ac:dyDescent="0.2">
      <c r="A65" s="7">
        <f t="shared" si="2"/>
        <v>7</v>
      </c>
      <c r="B65" s="8" t="str">
        <f t="shared" si="1"/>
        <v>Kanton Nidwalden</v>
      </c>
      <c r="C65" s="7" t="s">
        <v>296</v>
      </c>
      <c r="D65" s="7" t="s">
        <v>319</v>
      </c>
      <c r="E65" s="7" t="s">
        <v>361</v>
      </c>
      <c r="F65" s="7" t="s">
        <v>419</v>
      </c>
      <c r="H65" s="62" t="s">
        <v>3677</v>
      </c>
    </row>
    <row r="66" spans="1:8" x14ac:dyDescent="0.2">
      <c r="A66" s="7">
        <f t="shared" si="2"/>
        <v>8</v>
      </c>
      <c r="B66" s="8" t="str">
        <f t="shared" si="1"/>
        <v>Kanton Glarus</v>
      </c>
      <c r="C66" s="7" t="s">
        <v>297</v>
      </c>
      <c r="D66" s="7" t="s">
        <v>320</v>
      </c>
      <c r="E66" s="7" t="s">
        <v>362</v>
      </c>
      <c r="F66" s="7" t="s">
        <v>420</v>
      </c>
      <c r="H66" s="62" t="s">
        <v>3678</v>
      </c>
    </row>
    <row r="67" spans="1:8" x14ac:dyDescent="0.2">
      <c r="A67" s="7">
        <f t="shared" si="2"/>
        <v>9</v>
      </c>
      <c r="B67" s="8" t="str">
        <f t="shared" si="1"/>
        <v>Kanton Zug</v>
      </c>
      <c r="C67" s="7" t="s">
        <v>298</v>
      </c>
      <c r="D67" s="7" t="s">
        <v>52</v>
      </c>
      <c r="E67" s="7" t="s">
        <v>363</v>
      </c>
      <c r="F67" s="7" t="s">
        <v>421</v>
      </c>
      <c r="H67" s="62" t="s">
        <v>3672</v>
      </c>
    </row>
    <row r="68" spans="1:8" x14ac:dyDescent="0.2">
      <c r="A68" s="7">
        <f t="shared" si="2"/>
        <v>10</v>
      </c>
      <c r="B68" s="8" t="str">
        <f t="shared" si="1"/>
        <v>Staat Freiburg</v>
      </c>
      <c r="C68" s="7" t="s">
        <v>326</v>
      </c>
      <c r="D68" s="7" t="s">
        <v>325</v>
      </c>
      <c r="E68" s="7" t="s">
        <v>369</v>
      </c>
      <c r="F68" s="7" t="s">
        <v>432</v>
      </c>
      <c r="H68" s="62" t="s">
        <v>159</v>
      </c>
    </row>
    <row r="69" spans="1:8" x14ac:dyDescent="0.2">
      <c r="A69" s="7">
        <f t="shared" si="2"/>
        <v>11</v>
      </c>
      <c r="B69" s="8" t="str">
        <f t="shared" si="1"/>
        <v>Kanton Solothurn</v>
      </c>
      <c r="C69" s="7" t="s">
        <v>299</v>
      </c>
      <c r="D69" s="7" t="s">
        <v>57</v>
      </c>
      <c r="E69" s="7" t="s">
        <v>364</v>
      </c>
      <c r="F69" s="7" t="s">
        <v>422</v>
      </c>
      <c r="H69" s="62" t="s">
        <v>3679</v>
      </c>
    </row>
    <row r="70" spans="1:8" x14ac:dyDescent="0.2">
      <c r="A70" s="7">
        <f t="shared" si="2"/>
        <v>12</v>
      </c>
      <c r="B70" s="8" t="str">
        <f t="shared" si="1"/>
        <v>Kanton Basel-Stadt</v>
      </c>
      <c r="C70" s="7" t="s">
        <v>300</v>
      </c>
      <c r="D70" s="7" t="s">
        <v>61</v>
      </c>
      <c r="E70" s="7" t="s">
        <v>378</v>
      </c>
      <c r="F70" s="7" t="s">
        <v>423</v>
      </c>
      <c r="H70" s="62" t="s">
        <v>3680</v>
      </c>
    </row>
    <row r="71" spans="1:8" x14ac:dyDescent="0.2">
      <c r="A71" s="7">
        <f t="shared" si="2"/>
        <v>13</v>
      </c>
      <c r="B71" s="8" t="str">
        <f t="shared" si="1"/>
        <v>Kanton Basel-Landschaft</v>
      </c>
      <c r="C71" s="7" t="s">
        <v>301</v>
      </c>
      <c r="D71" s="7" t="s">
        <v>62</v>
      </c>
      <c r="E71" s="7" t="s">
        <v>379</v>
      </c>
      <c r="F71" s="7" t="s">
        <v>424</v>
      </c>
      <c r="H71" s="62" t="s">
        <v>3681</v>
      </c>
    </row>
    <row r="72" spans="1:8" x14ac:dyDescent="0.2">
      <c r="A72" s="7">
        <f t="shared" si="2"/>
        <v>14</v>
      </c>
      <c r="B72" s="8" t="str">
        <f t="shared" si="1"/>
        <v>Kanton Schaffhausen</v>
      </c>
      <c r="C72" s="7" t="s">
        <v>302</v>
      </c>
      <c r="D72" s="7" t="s">
        <v>58</v>
      </c>
      <c r="E72" s="7" t="s">
        <v>365</v>
      </c>
      <c r="F72" s="7" t="s">
        <v>425</v>
      </c>
      <c r="H72" s="62" t="s">
        <v>3682</v>
      </c>
    </row>
    <row r="73" spans="1:8" x14ac:dyDescent="0.2">
      <c r="A73" s="7">
        <f t="shared" si="2"/>
        <v>15</v>
      </c>
      <c r="B73" s="8" t="str">
        <f t="shared" si="1"/>
        <v>Kanton Appenzell Ausserrhoden</v>
      </c>
      <c r="C73" s="7" t="s">
        <v>303</v>
      </c>
      <c r="D73" s="7" t="s">
        <v>322</v>
      </c>
      <c r="E73" s="7" t="s">
        <v>366</v>
      </c>
      <c r="F73" s="7" t="s">
        <v>426</v>
      </c>
      <c r="H73" s="62" t="s">
        <v>3694</v>
      </c>
    </row>
    <row r="74" spans="1:8" x14ac:dyDescent="0.2">
      <c r="A74" s="7">
        <f t="shared" si="2"/>
        <v>16</v>
      </c>
      <c r="B74" s="8" t="str">
        <f t="shared" si="1"/>
        <v>Kanton Appenzell Innerrhoden</v>
      </c>
      <c r="C74" s="7" t="s">
        <v>304</v>
      </c>
      <c r="D74" s="7" t="s">
        <v>323</v>
      </c>
      <c r="E74" s="7" t="s">
        <v>367</v>
      </c>
      <c r="F74" s="7" t="s">
        <v>427</v>
      </c>
      <c r="H74" s="62" t="s">
        <v>3683</v>
      </c>
    </row>
    <row r="75" spans="1:8" x14ac:dyDescent="0.2">
      <c r="A75" s="7">
        <f t="shared" si="2"/>
        <v>17</v>
      </c>
      <c r="B75" s="8" t="str">
        <f t="shared" si="1"/>
        <v>Kanton St. Gallen</v>
      </c>
      <c r="C75" s="7" t="s">
        <v>305</v>
      </c>
      <c r="D75" s="7" t="s">
        <v>59</v>
      </c>
      <c r="E75" s="7" t="s">
        <v>368</v>
      </c>
      <c r="F75" s="7" t="s">
        <v>433</v>
      </c>
      <c r="H75" s="62" t="s">
        <v>3684</v>
      </c>
    </row>
    <row r="76" spans="1:8" x14ac:dyDescent="0.2">
      <c r="A76" s="7">
        <f t="shared" si="2"/>
        <v>18</v>
      </c>
      <c r="B76" s="8" t="str">
        <f t="shared" si="1"/>
        <v>Kanton Graubünden</v>
      </c>
      <c r="C76" s="7" t="s">
        <v>306</v>
      </c>
      <c r="D76" s="7" t="s">
        <v>324</v>
      </c>
      <c r="E76" s="7" t="s">
        <v>370</v>
      </c>
      <c r="F76" s="7" t="s">
        <v>428</v>
      </c>
      <c r="H76" s="62" t="s">
        <v>3685</v>
      </c>
    </row>
    <row r="77" spans="1:8" x14ac:dyDescent="0.2">
      <c r="A77" s="7">
        <f t="shared" si="2"/>
        <v>19</v>
      </c>
      <c r="B77" s="8" t="str">
        <f t="shared" si="1"/>
        <v>Kanton Aargau</v>
      </c>
      <c r="C77" s="7" t="s">
        <v>307</v>
      </c>
      <c r="D77" s="7" t="s">
        <v>64</v>
      </c>
      <c r="E77" s="7" t="s">
        <v>371</v>
      </c>
      <c r="F77" s="7" t="s">
        <v>429</v>
      </c>
      <c r="H77" s="62" t="s">
        <v>3686</v>
      </c>
    </row>
    <row r="78" spans="1:8" x14ac:dyDescent="0.2">
      <c r="A78" s="7">
        <f t="shared" si="2"/>
        <v>20</v>
      </c>
      <c r="B78" s="8" t="str">
        <f t="shared" si="1"/>
        <v>Kanton Thurgau</v>
      </c>
      <c r="C78" s="7" t="s">
        <v>308</v>
      </c>
      <c r="D78" s="7" t="s">
        <v>55</v>
      </c>
      <c r="E78" s="7" t="s">
        <v>372</v>
      </c>
      <c r="F78" s="7" t="s">
        <v>430</v>
      </c>
      <c r="H78" s="62" t="s">
        <v>3687</v>
      </c>
    </row>
    <row r="79" spans="1:8" x14ac:dyDescent="0.2">
      <c r="A79" s="7">
        <f t="shared" si="2"/>
        <v>21</v>
      </c>
      <c r="B79" s="8" t="str">
        <f t="shared" si="1"/>
        <v>Rep. und Kanton Tessin</v>
      </c>
      <c r="C79" s="7" t="s">
        <v>330</v>
      </c>
      <c r="D79" s="7" t="s">
        <v>331</v>
      </c>
      <c r="E79" s="7" t="s">
        <v>329</v>
      </c>
      <c r="F79" s="7" t="s">
        <v>434</v>
      </c>
      <c r="H79" s="62" t="s">
        <v>3688</v>
      </c>
    </row>
    <row r="80" spans="1:8" x14ac:dyDescent="0.2">
      <c r="A80" s="7">
        <f t="shared" si="2"/>
        <v>22</v>
      </c>
      <c r="B80" s="8" t="str">
        <f t="shared" si="1"/>
        <v>Kanton Waadt</v>
      </c>
      <c r="C80" s="7" t="s">
        <v>309</v>
      </c>
      <c r="D80" s="7" t="s">
        <v>54</v>
      </c>
      <c r="E80" s="7" t="s">
        <v>373</v>
      </c>
      <c r="F80" s="7" t="s">
        <v>435</v>
      </c>
      <c r="H80" s="62" t="s">
        <v>3689</v>
      </c>
    </row>
    <row r="81" spans="1:8" x14ac:dyDescent="0.2">
      <c r="A81" s="7">
        <f t="shared" si="2"/>
        <v>23</v>
      </c>
      <c r="B81" s="8" t="str">
        <f t="shared" si="1"/>
        <v>Kanton Wallis</v>
      </c>
      <c r="C81" s="7" t="s">
        <v>310</v>
      </c>
      <c r="D81" s="7" t="s">
        <v>53</v>
      </c>
      <c r="E81" s="7" t="s">
        <v>374</v>
      </c>
      <c r="F81" s="7" t="s">
        <v>436</v>
      </c>
      <c r="H81" s="62" t="s">
        <v>3690</v>
      </c>
    </row>
    <row r="82" spans="1:8" x14ac:dyDescent="0.2">
      <c r="A82" s="7">
        <f t="shared" si="2"/>
        <v>24</v>
      </c>
      <c r="B82" s="8" t="str">
        <f t="shared" si="1"/>
        <v>Rep. und Kanton Neuenburg</v>
      </c>
      <c r="C82" s="7" t="s">
        <v>327</v>
      </c>
      <c r="D82" s="7" t="s">
        <v>312</v>
      </c>
      <c r="E82" s="7" t="s">
        <v>375</v>
      </c>
      <c r="F82" s="7" t="s">
        <v>437</v>
      </c>
      <c r="H82" s="62" t="s">
        <v>3691</v>
      </c>
    </row>
    <row r="83" spans="1:8" x14ac:dyDescent="0.2">
      <c r="A83" s="7">
        <f t="shared" si="2"/>
        <v>25</v>
      </c>
      <c r="B83" s="8" t="str">
        <f t="shared" si="1"/>
        <v>Rep. und Kanton Genf</v>
      </c>
      <c r="C83" s="7" t="s">
        <v>328</v>
      </c>
      <c r="D83" s="7" t="s">
        <v>313</v>
      </c>
      <c r="E83" s="7" t="s">
        <v>376</v>
      </c>
      <c r="F83" s="7" t="s">
        <v>438</v>
      </c>
      <c r="H83" s="62" t="s">
        <v>3692</v>
      </c>
    </row>
    <row r="84" spans="1:8" x14ac:dyDescent="0.2">
      <c r="A84" s="7">
        <f t="shared" si="2"/>
        <v>26</v>
      </c>
      <c r="B84" s="8" t="str">
        <f t="shared" si="1"/>
        <v>Kanton Jura</v>
      </c>
      <c r="C84" s="7" t="s">
        <v>311</v>
      </c>
      <c r="D84" s="7" t="s">
        <v>314</v>
      </c>
      <c r="E84" s="7" t="s">
        <v>377</v>
      </c>
      <c r="F84" s="7" t="s">
        <v>431</v>
      </c>
      <c r="H84" s="62" t="s">
        <v>3693</v>
      </c>
    </row>
    <row r="89" spans="1:8" x14ac:dyDescent="0.2">
      <c r="B89" s="6" t="s">
        <v>162</v>
      </c>
      <c r="C89" s="6" t="s">
        <v>158</v>
      </c>
      <c r="D89" s="6" t="s">
        <v>159</v>
      </c>
      <c r="E89" s="6" t="s">
        <v>160</v>
      </c>
      <c r="F89" s="6" t="s">
        <v>161</v>
      </c>
    </row>
    <row r="90" spans="1:8" x14ac:dyDescent="0.2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185</v>
      </c>
      <c r="D90" s="7" t="s">
        <v>185</v>
      </c>
      <c r="E90" s="7" t="s">
        <v>185</v>
      </c>
      <c r="F90" s="7" t="s">
        <v>185</v>
      </c>
      <c r="G90" s="7">
        <v>1</v>
      </c>
    </row>
    <row r="91" spans="1:8" x14ac:dyDescent="0.2">
      <c r="A91" s="7">
        <v>2</v>
      </c>
      <c r="B91" s="8" t="str">
        <f t="shared" si="3"/>
        <v>Glatt-/Furttal (MS)</v>
      </c>
      <c r="C91" s="7" t="s">
        <v>186</v>
      </c>
      <c r="D91" s="7" t="s">
        <v>186</v>
      </c>
      <c r="E91" s="7" t="s">
        <v>186</v>
      </c>
      <c r="F91" s="7" t="s">
        <v>186</v>
      </c>
      <c r="G91" s="7">
        <v>2</v>
      </c>
    </row>
    <row r="92" spans="1:8" x14ac:dyDescent="0.2">
      <c r="A92" s="7">
        <v>3</v>
      </c>
      <c r="B92" s="8" t="str">
        <f t="shared" si="3"/>
        <v>Limmattal (MS)</v>
      </c>
      <c r="C92" s="7" t="s">
        <v>187</v>
      </c>
      <c r="D92" s="7" t="s">
        <v>187</v>
      </c>
      <c r="E92" s="7" t="s">
        <v>187</v>
      </c>
      <c r="F92" s="7" t="s">
        <v>187</v>
      </c>
      <c r="G92" s="7">
        <v>3</v>
      </c>
    </row>
    <row r="93" spans="1:8" x14ac:dyDescent="0.2">
      <c r="A93" s="7">
        <v>4</v>
      </c>
      <c r="B93" s="8" t="str">
        <f t="shared" si="3"/>
        <v>Knonaueramt (MS)</v>
      </c>
      <c r="C93" s="7" t="s">
        <v>188</v>
      </c>
      <c r="D93" s="7" t="s">
        <v>188</v>
      </c>
      <c r="E93" s="7" t="s">
        <v>188</v>
      </c>
      <c r="F93" s="7" t="s">
        <v>188</v>
      </c>
      <c r="G93" s="7">
        <v>4</v>
      </c>
    </row>
    <row r="94" spans="1:8" x14ac:dyDescent="0.2">
      <c r="A94" s="7">
        <v>5</v>
      </c>
      <c r="B94" s="8" t="str">
        <f t="shared" si="3"/>
        <v>Zimmerberg (MS)</v>
      </c>
      <c r="C94" s="7" t="s">
        <v>189</v>
      </c>
      <c r="D94" s="7" t="s">
        <v>189</v>
      </c>
      <c r="E94" s="7" t="s">
        <v>189</v>
      </c>
      <c r="F94" s="7" t="s">
        <v>189</v>
      </c>
      <c r="G94" s="7">
        <v>5</v>
      </c>
    </row>
    <row r="95" spans="1:8" x14ac:dyDescent="0.2">
      <c r="A95" s="7">
        <v>6</v>
      </c>
      <c r="B95" s="8" t="str">
        <f t="shared" si="3"/>
        <v>Pfannenstiel (MS)</v>
      </c>
      <c r="C95" s="7" t="s">
        <v>190</v>
      </c>
      <c r="D95" s="7" t="s">
        <v>190</v>
      </c>
      <c r="E95" s="7" t="s">
        <v>190</v>
      </c>
      <c r="F95" s="7" t="s">
        <v>190</v>
      </c>
      <c r="G95" s="7">
        <v>6</v>
      </c>
    </row>
    <row r="96" spans="1:8" x14ac:dyDescent="0.2">
      <c r="A96" s="7">
        <v>7</v>
      </c>
      <c r="B96" s="8" t="str">
        <f t="shared" si="3"/>
        <v>Zürcher Oberland (MS)</v>
      </c>
      <c r="C96" s="7" t="s">
        <v>191</v>
      </c>
      <c r="D96" s="7" t="s">
        <v>191</v>
      </c>
      <c r="E96" s="7" t="s">
        <v>191</v>
      </c>
      <c r="F96" s="7" t="s">
        <v>191</v>
      </c>
      <c r="G96" s="7">
        <v>7</v>
      </c>
    </row>
    <row r="97" spans="1:7" x14ac:dyDescent="0.2">
      <c r="A97" s="7">
        <v>8</v>
      </c>
      <c r="B97" s="8" t="str">
        <f t="shared" si="3"/>
        <v>Winterthur (MS)</v>
      </c>
      <c r="C97" s="7" t="s">
        <v>192</v>
      </c>
      <c r="D97" s="7" t="s">
        <v>192</v>
      </c>
      <c r="E97" s="7" t="s">
        <v>192</v>
      </c>
      <c r="F97" s="7" t="s">
        <v>192</v>
      </c>
      <c r="G97" s="7">
        <v>8</v>
      </c>
    </row>
    <row r="98" spans="1:7" x14ac:dyDescent="0.2">
      <c r="A98" s="7">
        <v>9</v>
      </c>
      <c r="B98" s="8" t="str">
        <f t="shared" si="3"/>
        <v>Weinland (MS)</v>
      </c>
      <c r="C98" s="7" t="s">
        <v>193</v>
      </c>
      <c r="D98" s="7" t="s">
        <v>193</v>
      </c>
      <c r="E98" s="7" t="s">
        <v>193</v>
      </c>
      <c r="F98" s="7" t="s">
        <v>193</v>
      </c>
      <c r="G98" s="7">
        <v>9</v>
      </c>
    </row>
    <row r="99" spans="1:7" x14ac:dyDescent="0.2">
      <c r="A99" s="7">
        <v>10</v>
      </c>
      <c r="B99" s="8" t="str">
        <f t="shared" si="3"/>
        <v>Zürcher Unterland (MS)</v>
      </c>
      <c r="C99" s="7" t="s">
        <v>194</v>
      </c>
      <c r="D99" s="7" t="s">
        <v>194</v>
      </c>
      <c r="E99" s="7" t="s">
        <v>194</v>
      </c>
      <c r="F99" s="7" t="s">
        <v>194</v>
      </c>
      <c r="G99" s="7">
        <v>10</v>
      </c>
    </row>
    <row r="100" spans="1:7" x14ac:dyDescent="0.2">
      <c r="A100" s="7">
        <v>11</v>
      </c>
      <c r="B100" s="8" t="str">
        <f t="shared" si="3"/>
        <v>Bern (MS)</v>
      </c>
      <c r="C100" s="7" t="s">
        <v>195</v>
      </c>
      <c r="D100" s="7" t="s">
        <v>195</v>
      </c>
      <c r="E100" s="7" t="s">
        <v>195</v>
      </c>
      <c r="F100" s="7" t="s">
        <v>195</v>
      </c>
      <c r="G100" s="7">
        <v>11</v>
      </c>
    </row>
    <row r="101" spans="1:7" x14ac:dyDescent="0.2">
      <c r="A101" s="7">
        <v>12</v>
      </c>
      <c r="B101" s="8" t="str">
        <f t="shared" si="3"/>
        <v>Erlach/Seeland (MS)</v>
      </c>
      <c r="C101" s="7" t="s">
        <v>196</v>
      </c>
      <c r="D101" s="7" t="s">
        <v>196</v>
      </c>
      <c r="E101" s="7" t="s">
        <v>196</v>
      </c>
      <c r="F101" s="7" t="s">
        <v>196</v>
      </c>
      <c r="G101" s="7">
        <v>12</v>
      </c>
    </row>
    <row r="102" spans="1:7" x14ac:dyDescent="0.2">
      <c r="A102" s="7">
        <v>13</v>
      </c>
      <c r="B102" s="8" t="str">
        <f t="shared" si="3"/>
        <v>Biel/Seeland (MS)</v>
      </c>
      <c r="C102" s="7" t="s">
        <v>197</v>
      </c>
      <c r="D102" s="7" t="s">
        <v>197</v>
      </c>
      <c r="E102" s="7" t="s">
        <v>197</v>
      </c>
      <c r="F102" s="7" t="s">
        <v>197</v>
      </c>
      <c r="G102" s="7">
        <v>13</v>
      </c>
    </row>
    <row r="103" spans="1:7" x14ac:dyDescent="0.2">
      <c r="A103" s="7">
        <v>14</v>
      </c>
      <c r="B103" s="8" t="str">
        <f t="shared" si="3"/>
        <v>Jura bernois (MS)</v>
      </c>
      <c r="C103" s="7" t="s">
        <v>198</v>
      </c>
      <c r="D103" s="7" t="s">
        <v>198</v>
      </c>
      <c r="E103" s="7" t="s">
        <v>198</v>
      </c>
      <c r="F103" s="7" t="s">
        <v>198</v>
      </c>
      <c r="G103" s="7">
        <v>14</v>
      </c>
    </row>
    <row r="104" spans="1:7" x14ac:dyDescent="0.2">
      <c r="A104" s="7">
        <v>15</v>
      </c>
      <c r="B104" s="8" t="str">
        <f t="shared" si="3"/>
        <v>Oberaargau (MS)</v>
      </c>
      <c r="C104" s="7" t="s">
        <v>199</v>
      </c>
      <c r="D104" s="7" t="s">
        <v>199</v>
      </c>
      <c r="E104" s="7" t="s">
        <v>199</v>
      </c>
      <c r="F104" s="7" t="s">
        <v>199</v>
      </c>
      <c r="G104" s="7">
        <v>15</v>
      </c>
    </row>
    <row r="105" spans="1:7" x14ac:dyDescent="0.2">
      <c r="A105" s="7">
        <v>16</v>
      </c>
      <c r="B105" s="8" t="str">
        <f t="shared" si="3"/>
        <v>Burgdorf (MS)</v>
      </c>
      <c r="C105" s="7" t="s">
        <v>200</v>
      </c>
      <c r="D105" s="7" t="s">
        <v>200</v>
      </c>
      <c r="E105" s="7" t="s">
        <v>200</v>
      </c>
      <c r="F105" s="7" t="s">
        <v>200</v>
      </c>
      <c r="G105" s="7">
        <v>16</v>
      </c>
    </row>
    <row r="106" spans="1:7" x14ac:dyDescent="0.2">
      <c r="A106" s="7">
        <v>17</v>
      </c>
      <c r="B106" s="8" t="str">
        <f t="shared" si="3"/>
        <v>Oberes Emmental (MS)</v>
      </c>
      <c r="C106" s="7" t="s">
        <v>201</v>
      </c>
      <c r="D106" s="7" t="s">
        <v>201</v>
      </c>
      <c r="E106" s="7" t="s">
        <v>201</v>
      </c>
      <c r="F106" s="7" t="s">
        <v>201</v>
      </c>
      <c r="G106" s="7">
        <v>17</v>
      </c>
    </row>
    <row r="107" spans="1:7" x14ac:dyDescent="0.2">
      <c r="A107" s="7">
        <v>18</v>
      </c>
      <c r="B107" s="8" t="str">
        <f t="shared" si="3"/>
        <v>Aaretal (MS)</v>
      </c>
      <c r="C107" s="7" t="s">
        <v>202</v>
      </c>
      <c r="D107" s="7" t="s">
        <v>202</v>
      </c>
      <c r="E107" s="7" t="s">
        <v>202</v>
      </c>
      <c r="F107" s="7" t="s">
        <v>202</v>
      </c>
      <c r="G107" s="7">
        <v>18</v>
      </c>
    </row>
    <row r="108" spans="1:7" x14ac:dyDescent="0.2">
      <c r="A108" s="7">
        <v>19</v>
      </c>
      <c r="B108" s="8" t="str">
        <f t="shared" si="3"/>
        <v>Schwarzwasser (MS)</v>
      </c>
      <c r="C108" s="7" t="s">
        <v>203</v>
      </c>
      <c r="D108" s="7" t="s">
        <v>203</v>
      </c>
      <c r="E108" s="7" t="s">
        <v>203</v>
      </c>
      <c r="F108" s="7" t="s">
        <v>203</v>
      </c>
      <c r="G108" s="7">
        <v>19</v>
      </c>
    </row>
    <row r="109" spans="1:7" x14ac:dyDescent="0.2">
      <c r="A109" s="7">
        <v>20</v>
      </c>
      <c r="B109" s="8" t="str">
        <f t="shared" si="3"/>
        <v>Thun/Innertport (MS)</v>
      </c>
      <c r="C109" s="7" t="s">
        <v>204</v>
      </c>
      <c r="D109" s="7" t="s">
        <v>204</v>
      </c>
      <c r="E109" s="7" t="s">
        <v>204</v>
      </c>
      <c r="F109" s="7" t="s">
        <v>204</v>
      </c>
      <c r="G109" s="7">
        <v>20</v>
      </c>
    </row>
    <row r="110" spans="1:7" x14ac:dyDescent="0.2">
      <c r="A110" s="7">
        <v>21</v>
      </c>
      <c r="B110" s="8" t="str">
        <f t="shared" si="3"/>
        <v>Saanen/Ob.Simmental (MS)</v>
      </c>
      <c r="C110" s="7" t="s">
        <v>205</v>
      </c>
      <c r="D110" s="7" t="s">
        <v>205</v>
      </c>
      <c r="E110" s="7" t="s">
        <v>205</v>
      </c>
      <c r="F110" s="7" t="s">
        <v>205</v>
      </c>
      <c r="G110" s="7">
        <v>21</v>
      </c>
    </row>
    <row r="111" spans="1:7" x14ac:dyDescent="0.2">
      <c r="A111" s="7">
        <v>22</v>
      </c>
      <c r="B111" s="8" t="str">
        <f t="shared" si="3"/>
        <v>Kandertal (MS)</v>
      </c>
      <c r="C111" s="7" t="s">
        <v>206</v>
      </c>
      <c r="D111" s="7" t="s">
        <v>206</v>
      </c>
      <c r="E111" s="7" t="s">
        <v>206</v>
      </c>
      <c r="F111" s="7" t="s">
        <v>206</v>
      </c>
      <c r="G111" s="7">
        <v>22</v>
      </c>
    </row>
    <row r="112" spans="1:7" x14ac:dyDescent="0.2">
      <c r="A112" s="7">
        <v>23</v>
      </c>
      <c r="B112" s="8" t="str">
        <f t="shared" si="3"/>
        <v>Oberland-Ost (MS)</v>
      </c>
      <c r="C112" s="7" t="s">
        <v>207</v>
      </c>
      <c r="D112" s="7" t="s">
        <v>207</v>
      </c>
      <c r="E112" s="7" t="s">
        <v>207</v>
      </c>
      <c r="F112" s="7" t="s">
        <v>207</v>
      </c>
      <c r="G112" s="7">
        <v>23</v>
      </c>
    </row>
    <row r="113" spans="1:7" x14ac:dyDescent="0.2">
      <c r="A113" s="7">
        <v>24</v>
      </c>
      <c r="B113" s="8" t="str">
        <f t="shared" si="3"/>
        <v>Grenchen (MS)</v>
      </c>
      <c r="C113" s="7" t="s">
        <v>208</v>
      </c>
      <c r="D113" s="7" t="s">
        <v>208</v>
      </c>
      <c r="E113" s="7" t="s">
        <v>208</v>
      </c>
      <c r="F113" s="7" t="s">
        <v>208</v>
      </c>
      <c r="G113" s="7">
        <v>24</v>
      </c>
    </row>
    <row r="114" spans="1:7" x14ac:dyDescent="0.2">
      <c r="A114" s="7">
        <v>25</v>
      </c>
      <c r="B114" s="8" t="str">
        <f t="shared" si="3"/>
        <v>Laufental (MS)</v>
      </c>
      <c r="C114" s="7" t="s">
        <v>209</v>
      </c>
      <c r="D114" s="7" t="s">
        <v>209</v>
      </c>
      <c r="E114" s="7" t="s">
        <v>209</v>
      </c>
      <c r="F114" s="7" t="s">
        <v>209</v>
      </c>
      <c r="G114" s="7">
        <v>25</v>
      </c>
    </row>
    <row r="115" spans="1:7" x14ac:dyDescent="0.2">
      <c r="A115" s="7">
        <v>26</v>
      </c>
      <c r="B115" s="8" t="str">
        <f t="shared" si="3"/>
        <v>Luzern (MS)</v>
      </c>
      <c r="C115" s="7" t="s">
        <v>210</v>
      </c>
      <c r="D115" s="7" t="s">
        <v>210</v>
      </c>
      <c r="E115" s="7" t="s">
        <v>210</v>
      </c>
      <c r="F115" s="7" t="s">
        <v>210</v>
      </c>
      <c r="G115" s="7">
        <v>26</v>
      </c>
    </row>
    <row r="116" spans="1:7" x14ac:dyDescent="0.2">
      <c r="A116" s="7">
        <v>27</v>
      </c>
      <c r="B116" s="8" t="str">
        <f t="shared" si="3"/>
        <v>Sursee/Seetal (MS)</v>
      </c>
      <c r="C116" s="7" t="s">
        <v>211</v>
      </c>
      <c r="D116" s="7" t="s">
        <v>211</v>
      </c>
      <c r="E116" s="7" t="s">
        <v>211</v>
      </c>
      <c r="F116" s="7" t="s">
        <v>211</v>
      </c>
      <c r="G116" s="7">
        <v>27</v>
      </c>
    </row>
    <row r="117" spans="1:7" x14ac:dyDescent="0.2">
      <c r="A117" s="7">
        <v>28</v>
      </c>
      <c r="B117" s="8" t="str">
        <f t="shared" si="3"/>
        <v>Willisau (MS)</v>
      </c>
      <c r="C117" s="7" t="s">
        <v>212</v>
      </c>
      <c r="D117" s="7" t="s">
        <v>212</v>
      </c>
      <c r="E117" s="7" t="s">
        <v>212</v>
      </c>
      <c r="F117" s="7" t="s">
        <v>212</v>
      </c>
      <c r="G117" s="7">
        <v>28</v>
      </c>
    </row>
    <row r="118" spans="1:7" x14ac:dyDescent="0.2">
      <c r="A118" s="7">
        <v>29</v>
      </c>
      <c r="B118" s="8" t="str">
        <f t="shared" si="3"/>
        <v>Entlebuch (MS)</v>
      </c>
      <c r="C118" s="7" t="s">
        <v>213</v>
      </c>
      <c r="D118" s="7" t="s">
        <v>213</v>
      </c>
      <c r="E118" s="7" t="s">
        <v>213</v>
      </c>
      <c r="F118" s="7" t="s">
        <v>213</v>
      </c>
      <c r="G118" s="7">
        <v>29</v>
      </c>
    </row>
    <row r="119" spans="1:7" x14ac:dyDescent="0.2">
      <c r="A119" s="7">
        <v>30</v>
      </c>
      <c r="B119" s="8" t="str">
        <f t="shared" si="3"/>
        <v>Uri (MS)</v>
      </c>
      <c r="C119" s="7" t="s">
        <v>214</v>
      </c>
      <c r="D119" s="7" t="s">
        <v>214</v>
      </c>
      <c r="E119" s="7" t="s">
        <v>214</v>
      </c>
      <c r="F119" s="7" t="s">
        <v>214</v>
      </c>
      <c r="G119" s="7">
        <v>30</v>
      </c>
    </row>
    <row r="120" spans="1:7" x14ac:dyDescent="0.2">
      <c r="A120" s="7">
        <v>31</v>
      </c>
      <c r="B120" s="8" t="str">
        <f t="shared" si="3"/>
        <v>Innerschwyz (MS)</v>
      </c>
      <c r="C120" s="7" t="s">
        <v>215</v>
      </c>
      <c r="D120" s="7" t="s">
        <v>215</v>
      </c>
      <c r="E120" s="7" t="s">
        <v>215</v>
      </c>
      <c r="F120" s="7" t="s">
        <v>215</v>
      </c>
      <c r="G120" s="7">
        <v>31</v>
      </c>
    </row>
    <row r="121" spans="1:7" x14ac:dyDescent="0.2">
      <c r="A121" s="7">
        <v>32</v>
      </c>
      <c r="B121" s="8" t="str">
        <f t="shared" si="3"/>
        <v>Einsiedeln (MS)</v>
      </c>
      <c r="C121" s="7" t="s">
        <v>216</v>
      </c>
      <c r="D121" s="7" t="s">
        <v>216</v>
      </c>
      <c r="E121" s="7" t="s">
        <v>216</v>
      </c>
      <c r="F121" s="7" t="s">
        <v>216</v>
      </c>
      <c r="G121" s="7">
        <v>32</v>
      </c>
    </row>
    <row r="122" spans="1:7" x14ac:dyDescent="0.2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217</v>
      </c>
      <c r="D122" s="7" t="s">
        <v>217</v>
      </c>
      <c r="E122" s="7" t="s">
        <v>217</v>
      </c>
      <c r="F122" s="7" t="s">
        <v>217</v>
      </c>
      <c r="G122" s="7">
        <v>33</v>
      </c>
    </row>
    <row r="123" spans="1:7" x14ac:dyDescent="0.2">
      <c r="A123" s="7">
        <v>34</v>
      </c>
      <c r="B123" s="8" t="str">
        <f t="shared" si="4"/>
        <v>Sarneraatal (MS)</v>
      </c>
      <c r="C123" s="7" t="s">
        <v>218</v>
      </c>
      <c r="D123" s="7" t="s">
        <v>218</v>
      </c>
      <c r="E123" s="7" t="s">
        <v>218</v>
      </c>
      <c r="F123" s="7" t="s">
        <v>218</v>
      </c>
      <c r="G123" s="7">
        <v>34</v>
      </c>
    </row>
    <row r="124" spans="1:7" x14ac:dyDescent="0.2">
      <c r="A124" s="7">
        <v>35</v>
      </c>
      <c r="B124" s="8" t="str">
        <f t="shared" si="4"/>
        <v>Nidwalden/Engelberg (MS)</v>
      </c>
      <c r="C124" s="7" t="s">
        <v>219</v>
      </c>
      <c r="D124" s="7" t="s">
        <v>219</v>
      </c>
      <c r="E124" s="7" t="s">
        <v>219</v>
      </c>
      <c r="F124" s="7" t="s">
        <v>219</v>
      </c>
      <c r="G124" s="7">
        <v>35</v>
      </c>
    </row>
    <row r="125" spans="1:7" x14ac:dyDescent="0.2">
      <c r="A125" s="7">
        <v>36</v>
      </c>
      <c r="B125" s="8" t="str">
        <f t="shared" si="4"/>
        <v>Glarn. Mittel/Unterl. (MS)</v>
      </c>
      <c r="C125" s="7" t="s">
        <v>220</v>
      </c>
      <c r="D125" s="7" t="s">
        <v>220</v>
      </c>
      <c r="E125" s="7" t="s">
        <v>220</v>
      </c>
      <c r="F125" s="7" t="s">
        <v>220</v>
      </c>
      <c r="G125" s="7">
        <v>36</v>
      </c>
    </row>
    <row r="126" spans="1:7" x14ac:dyDescent="0.2">
      <c r="A126" s="7">
        <v>37</v>
      </c>
      <c r="B126" s="8" t="str">
        <f t="shared" si="4"/>
        <v>Glarner Hinterland (MS)</v>
      </c>
      <c r="C126" s="7" t="s">
        <v>221</v>
      </c>
      <c r="D126" s="7" t="s">
        <v>221</v>
      </c>
      <c r="E126" s="7" t="s">
        <v>221</v>
      </c>
      <c r="F126" s="7" t="s">
        <v>221</v>
      </c>
      <c r="G126" s="7">
        <v>37</v>
      </c>
    </row>
    <row r="127" spans="1:7" x14ac:dyDescent="0.2">
      <c r="A127" s="7">
        <v>38</v>
      </c>
      <c r="B127" s="8" t="str">
        <f t="shared" si="4"/>
        <v>Zug (MS)</v>
      </c>
      <c r="C127" s="7" t="s">
        <v>222</v>
      </c>
      <c r="D127" s="7" t="s">
        <v>222</v>
      </c>
      <c r="E127" s="7" t="s">
        <v>222</v>
      </c>
      <c r="F127" s="7" t="s">
        <v>222</v>
      </c>
      <c r="G127" s="7">
        <v>38</v>
      </c>
    </row>
    <row r="128" spans="1:7" x14ac:dyDescent="0.2">
      <c r="A128" s="7">
        <v>39</v>
      </c>
      <c r="B128" s="8" t="str">
        <f t="shared" si="4"/>
        <v>La Sarine (MS)</v>
      </c>
      <c r="C128" s="7" t="s">
        <v>223</v>
      </c>
      <c r="D128" s="7" t="s">
        <v>223</v>
      </c>
      <c r="E128" s="7" t="s">
        <v>223</v>
      </c>
      <c r="F128" s="7" t="s">
        <v>223</v>
      </c>
      <c r="G128" s="7">
        <v>39</v>
      </c>
    </row>
    <row r="129" spans="1:7" x14ac:dyDescent="0.2">
      <c r="A129" s="7">
        <v>40</v>
      </c>
      <c r="B129" s="8" t="str">
        <f t="shared" si="4"/>
        <v>La Gruyère (MS)</v>
      </c>
      <c r="C129" s="7" t="s">
        <v>224</v>
      </c>
      <c r="D129" s="7" t="s">
        <v>224</v>
      </c>
      <c r="E129" s="7" t="s">
        <v>224</v>
      </c>
      <c r="F129" s="7" t="s">
        <v>224</v>
      </c>
      <c r="G129" s="7">
        <v>40</v>
      </c>
    </row>
    <row r="130" spans="1:7" x14ac:dyDescent="0.2">
      <c r="A130" s="7">
        <v>41</v>
      </c>
      <c r="B130" s="8" t="str">
        <f t="shared" si="4"/>
        <v>Sense (MS)</v>
      </c>
      <c r="C130" s="7" t="s">
        <v>225</v>
      </c>
      <c r="D130" s="7" t="s">
        <v>225</v>
      </c>
      <c r="E130" s="7" t="s">
        <v>225</v>
      </c>
      <c r="F130" s="7" t="s">
        <v>225</v>
      </c>
      <c r="G130" s="7">
        <v>41</v>
      </c>
    </row>
    <row r="131" spans="1:7" x14ac:dyDescent="0.2">
      <c r="A131" s="7">
        <v>42</v>
      </c>
      <c r="B131" s="8" t="str">
        <f t="shared" si="4"/>
        <v>Murten (MS)</v>
      </c>
      <c r="C131" s="7" t="s">
        <v>226</v>
      </c>
      <c r="D131" s="7" t="s">
        <v>226</v>
      </c>
      <c r="E131" s="7" t="s">
        <v>226</v>
      </c>
      <c r="F131" s="7" t="s">
        <v>226</v>
      </c>
      <c r="G131" s="7">
        <v>42</v>
      </c>
    </row>
    <row r="132" spans="1:7" x14ac:dyDescent="0.2">
      <c r="A132" s="7">
        <v>43</v>
      </c>
      <c r="B132" s="8" t="str">
        <f t="shared" si="4"/>
        <v>Glâne/Veveyse (MS)</v>
      </c>
      <c r="C132" s="7" t="s">
        <v>227</v>
      </c>
      <c r="D132" s="7" t="s">
        <v>227</v>
      </c>
      <c r="E132" s="7" t="s">
        <v>227</v>
      </c>
      <c r="F132" s="7" t="s">
        <v>227</v>
      </c>
      <c r="G132" s="7">
        <v>43</v>
      </c>
    </row>
    <row r="133" spans="1:7" x14ac:dyDescent="0.2">
      <c r="A133" s="7">
        <v>44</v>
      </c>
      <c r="B133" s="8" t="str">
        <f t="shared" si="4"/>
        <v>Olten/Gösgen/Gäu (MS)</v>
      </c>
      <c r="C133" s="7" t="s">
        <v>228</v>
      </c>
      <c r="D133" s="7" t="s">
        <v>228</v>
      </c>
      <c r="E133" s="7" t="s">
        <v>228</v>
      </c>
      <c r="F133" s="7" t="s">
        <v>228</v>
      </c>
      <c r="G133" s="7">
        <v>44</v>
      </c>
    </row>
    <row r="134" spans="1:7" x14ac:dyDescent="0.2">
      <c r="A134" s="7">
        <v>45</v>
      </c>
      <c r="B134" s="8" t="str">
        <f t="shared" si="4"/>
        <v>Thal (MS)</v>
      </c>
      <c r="C134" s="7" t="s">
        <v>229</v>
      </c>
      <c r="D134" s="7" t="s">
        <v>229</v>
      </c>
      <c r="E134" s="7" t="s">
        <v>229</v>
      </c>
      <c r="F134" s="7" t="s">
        <v>229</v>
      </c>
      <c r="G134" s="7">
        <v>45</v>
      </c>
    </row>
    <row r="135" spans="1:7" x14ac:dyDescent="0.2">
      <c r="A135" s="7">
        <v>46</v>
      </c>
      <c r="B135" s="8" t="str">
        <f t="shared" si="4"/>
        <v>Solothurn (MS)</v>
      </c>
      <c r="C135" s="7" t="s">
        <v>230</v>
      </c>
      <c r="D135" s="7" t="s">
        <v>230</v>
      </c>
      <c r="E135" s="7" t="s">
        <v>230</v>
      </c>
      <c r="F135" s="7" t="s">
        <v>230</v>
      </c>
      <c r="G135" s="7">
        <v>46</v>
      </c>
    </row>
    <row r="136" spans="1:7" x14ac:dyDescent="0.2">
      <c r="A136" s="7">
        <v>47</v>
      </c>
      <c r="B136" s="8" t="str">
        <f t="shared" si="4"/>
        <v>Basel-Stadt (MS)</v>
      </c>
      <c r="C136" s="7" t="s">
        <v>231</v>
      </c>
      <c r="D136" s="7" t="s">
        <v>231</v>
      </c>
      <c r="E136" s="7" t="s">
        <v>231</v>
      </c>
      <c r="F136" s="7" t="s">
        <v>231</v>
      </c>
      <c r="G136" s="7">
        <v>47</v>
      </c>
    </row>
    <row r="137" spans="1:7" x14ac:dyDescent="0.2">
      <c r="A137" s="7">
        <v>48</v>
      </c>
      <c r="B137" s="8" t="str">
        <f t="shared" si="4"/>
        <v>Unteres Baselbiet (MS)</v>
      </c>
      <c r="C137" s="7" t="s">
        <v>232</v>
      </c>
      <c r="D137" s="7" t="s">
        <v>232</v>
      </c>
      <c r="E137" s="7" t="s">
        <v>232</v>
      </c>
      <c r="F137" s="7" t="s">
        <v>232</v>
      </c>
      <c r="G137" s="7">
        <v>48</v>
      </c>
    </row>
    <row r="138" spans="1:7" x14ac:dyDescent="0.2">
      <c r="A138" s="7">
        <v>49</v>
      </c>
      <c r="B138" s="8" t="str">
        <f t="shared" si="4"/>
        <v>Oberes Baselbiet (MS)</v>
      </c>
      <c r="C138" s="7" t="s">
        <v>233</v>
      </c>
      <c r="D138" s="7" t="s">
        <v>233</v>
      </c>
      <c r="E138" s="7" t="s">
        <v>233</v>
      </c>
      <c r="F138" s="7" t="s">
        <v>233</v>
      </c>
      <c r="G138" s="7">
        <v>49</v>
      </c>
    </row>
    <row r="139" spans="1:7" x14ac:dyDescent="0.2">
      <c r="A139" s="7">
        <v>50</v>
      </c>
      <c r="B139" s="8" t="str">
        <f t="shared" si="4"/>
        <v>Schaffhausen (MS)</v>
      </c>
      <c r="C139" s="7" t="s">
        <v>234</v>
      </c>
      <c r="D139" s="7" t="s">
        <v>234</v>
      </c>
      <c r="E139" s="7" t="s">
        <v>234</v>
      </c>
      <c r="F139" s="7" t="s">
        <v>234</v>
      </c>
      <c r="G139" s="7">
        <v>50</v>
      </c>
    </row>
    <row r="140" spans="1:7" x14ac:dyDescent="0.2">
      <c r="A140" s="7">
        <v>51</v>
      </c>
      <c r="B140" s="8" t="str">
        <f t="shared" si="4"/>
        <v>Appenzell A.Rh. (MS)</v>
      </c>
      <c r="C140" s="7" t="s">
        <v>235</v>
      </c>
      <c r="D140" s="7" t="s">
        <v>235</v>
      </c>
      <c r="E140" s="7" t="s">
        <v>235</v>
      </c>
      <c r="F140" s="7" t="s">
        <v>235</v>
      </c>
      <c r="G140" s="7">
        <v>51</v>
      </c>
    </row>
    <row r="141" spans="1:7" x14ac:dyDescent="0.2">
      <c r="A141" s="7">
        <v>52</v>
      </c>
      <c r="B141" s="8" t="str">
        <f t="shared" si="4"/>
        <v>Appenzell I.Rh. (MS)</v>
      </c>
      <c r="C141" s="7" t="s">
        <v>236</v>
      </c>
      <c r="D141" s="7" t="s">
        <v>236</v>
      </c>
      <c r="E141" s="7" t="s">
        <v>236</v>
      </c>
      <c r="F141" s="7" t="s">
        <v>236</v>
      </c>
      <c r="G141" s="7">
        <v>52</v>
      </c>
    </row>
    <row r="142" spans="1:7" x14ac:dyDescent="0.2">
      <c r="A142" s="7">
        <v>53</v>
      </c>
      <c r="B142" s="8" t="str">
        <f t="shared" si="4"/>
        <v>St.Gallen/Rorschach (MS)</v>
      </c>
      <c r="C142" s="7" t="s">
        <v>237</v>
      </c>
      <c r="D142" s="7" t="s">
        <v>237</v>
      </c>
      <c r="E142" s="7" t="s">
        <v>237</v>
      </c>
      <c r="F142" s="7" t="s">
        <v>237</v>
      </c>
      <c r="G142" s="7">
        <v>53</v>
      </c>
    </row>
    <row r="143" spans="1:7" x14ac:dyDescent="0.2">
      <c r="A143" s="7">
        <v>54</v>
      </c>
      <c r="B143" s="8" t="str">
        <f t="shared" si="4"/>
        <v>Rheintal SG (MS)</v>
      </c>
      <c r="C143" s="7" t="s">
        <v>238</v>
      </c>
      <c r="D143" s="7" t="s">
        <v>238</v>
      </c>
      <c r="E143" s="7" t="s">
        <v>238</v>
      </c>
      <c r="F143" s="7" t="s">
        <v>238</v>
      </c>
      <c r="G143" s="7">
        <v>54</v>
      </c>
    </row>
    <row r="144" spans="1:7" x14ac:dyDescent="0.2">
      <c r="A144" s="7">
        <v>55</v>
      </c>
      <c r="B144" s="8" t="str">
        <f t="shared" si="4"/>
        <v>Werdenberg (MS)</v>
      </c>
      <c r="C144" s="7" t="s">
        <v>239</v>
      </c>
      <c r="D144" s="7" t="s">
        <v>239</v>
      </c>
      <c r="E144" s="7" t="s">
        <v>239</v>
      </c>
      <c r="F144" s="7" t="s">
        <v>239</v>
      </c>
      <c r="G144" s="7">
        <v>55</v>
      </c>
    </row>
    <row r="145" spans="1:7" x14ac:dyDescent="0.2">
      <c r="A145" s="7">
        <v>56</v>
      </c>
      <c r="B145" s="8" t="str">
        <f t="shared" si="4"/>
        <v>Sarganserland (MS)</v>
      </c>
      <c r="C145" s="7" t="s">
        <v>240</v>
      </c>
      <c r="D145" s="7" t="s">
        <v>240</v>
      </c>
      <c r="E145" s="7" t="s">
        <v>240</v>
      </c>
      <c r="F145" s="7" t="s">
        <v>240</v>
      </c>
      <c r="G145" s="7">
        <v>56</v>
      </c>
    </row>
    <row r="146" spans="1:7" x14ac:dyDescent="0.2">
      <c r="A146" s="7">
        <v>57</v>
      </c>
      <c r="B146" s="8" t="str">
        <f t="shared" si="4"/>
        <v>Linthgebiet (MS)</v>
      </c>
      <c r="C146" s="7" t="s">
        <v>241</v>
      </c>
      <c r="D146" s="7" t="s">
        <v>241</v>
      </c>
      <c r="E146" s="7" t="s">
        <v>241</v>
      </c>
      <c r="F146" s="7" t="s">
        <v>241</v>
      </c>
      <c r="G146" s="7">
        <v>57</v>
      </c>
    </row>
    <row r="147" spans="1:7" x14ac:dyDescent="0.2">
      <c r="A147" s="7">
        <v>58</v>
      </c>
      <c r="B147" s="8" t="str">
        <f t="shared" si="4"/>
        <v>Toggenburg (MS)</v>
      </c>
      <c r="C147" s="7" t="s">
        <v>242</v>
      </c>
      <c r="D147" s="7" t="s">
        <v>242</v>
      </c>
      <c r="E147" s="7" t="s">
        <v>242</v>
      </c>
      <c r="F147" s="7" t="s">
        <v>242</v>
      </c>
      <c r="G147" s="7">
        <v>58</v>
      </c>
    </row>
    <row r="148" spans="1:7" x14ac:dyDescent="0.2">
      <c r="A148" s="7">
        <v>59</v>
      </c>
      <c r="B148" s="8" t="str">
        <f t="shared" si="4"/>
        <v>Wil (MS)</v>
      </c>
      <c r="C148" s="7" t="s">
        <v>243</v>
      </c>
      <c r="D148" s="7" t="s">
        <v>243</v>
      </c>
      <c r="E148" s="7" t="s">
        <v>243</v>
      </c>
      <c r="F148" s="7" t="s">
        <v>243</v>
      </c>
      <c r="G148" s="7">
        <v>59</v>
      </c>
    </row>
    <row r="149" spans="1:7" x14ac:dyDescent="0.2">
      <c r="A149" s="7">
        <v>60</v>
      </c>
      <c r="B149" s="8" t="str">
        <f t="shared" si="4"/>
        <v>Bündn. Rheintal (MS)</v>
      </c>
      <c r="C149" s="7" t="s">
        <v>244</v>
      </c>
      <c r="D149" s="7" t="s">
        <v>244</v>
      </c>
      <c r="E149" s="7" t="s">
        <v>244</v>
      </c>
      <c r="F149" s="7" t="s">
        <v>244</v>
      </c>
      <c r="G149" s="7">
        <v>60</v>
      </c>
    </row>
    <row r="150" spans="1:7" x14ac:dyDescent="0.2">
      <c r="A150" s="7">
        <v>61</v>
      </c>
      <c r="B150" s="8" t="str">
        <f t="shared" si="4"/>
        <v>Prättigau (MS)</v>
      </c>
      <c r="C150" s="7" t="s">
        <v>245</v>
      </c>
      <c r="D150" s="7" t="s">
        <v>245</v>
      </c>
      <c r="E150" s="7" t="s">
        <v>245</v>
      </c>
      <c r="F150" s="7" t="s">
        <v>245</v>
      </c>
      <c r="G150" s="7">
        <v>61</v>
      </c>
    </row>
    <row r="151" spans="1:7" x14ac:dyDescent="0.2">
      <c r="A151" s="7">
        <v>62</v>
      </c>
      <c r="B151" s="8" t="str">
        <f t="shared" si="4"/>
        <v>Davos (MS)</v>
      </c>
      <c r="C151" s="7" t="s">
        <v>246</v>
      </c>
      <c r="D151" s="7" t="s">
        <v>246</v>
      </c>
      <c r="E151" s="7" t="s">
        <v>246</v>
      </c>
      <c r="F151" s="7" t="s">
        <v>246</v>
      </c>
      <c r="G151" s="7">
        <v>62</v>
      </c>
    </row>
    <row r="152" spans="1:7" x14ac:dyDescent="0.2">
      <c r="A152" s="7">
        <v>63</v>
      </c>
      <c r="B152" s="8" t="str">
        <f t="shared" si="4"/>
        <v>Schanfigg (MS)</v>
      </c>
      <c r="C152" s="7" t="s">
        <v>247</v>
      </c>
      <c r="D152" s="7" t="s">
        <v>247</v>
      </c>
      <c r="E152" s="7" t="s">
        <v>247</v>
      </c>
      <c r="F152" s="7" t="s">
        <v>247</v>
      </c>
      <c r="G152" s="7">
        <v>63</v>
      </c>
    </row>
    <row r="153" spans="1:7" x14ac:dyDescent="0.2">
      <c r="A153" s="7">
        <v>64</v>
      </c>
      <c r="B153" s="8" t="str">
        <f t="shared" si="4"/>
        <v>Mittelbünden (MS)</v>
      </c>
      <c r="C153" s="7" t="s">
        <v>248</v>
      </c>
      <c r="D153" s="7" t="s">
        <v>248</v>
      </c>
      <c r="E153" s="7" t="s">
        <v>248</v>
      </c>
      <c r="F153" s="7" t="s">
        <v>248</v>
      </c>
      <c r="G153" s="7">
        <v>64</v>
      </c>
    </row>
    <row r="154" spans="1:7" x14ac:dyDescent="0.2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249</v>
      </c>
      <c r="D154" s="7" t="s">
        <v>249</v>
      </c>
      <c r="E154" s="7" t="s">
        <v>249</v>
      </c>
      <c r="F154" s="7" t="s">
        <v>249</v>
      </c>
      <c r="G154" s="7">
        <v>65</v>
      </c>
    </row>
    <row r="155" spans="1:7" x14ac:dyDescent="0.2">
      <c r="A155" s="7">
        <v>66</v>
      </c>
      <c r="B155" s="8" t="str">
        <f t="shared" si="5"/>
        <v>Surselva (MS)</v>
      </c>
      <c r="C155" s="7" t="s">
        <v>250</v>
      </c>
      <c r="D155" s="7" t="s">
        <v>250</v>
      </c>
      <c r="E155" s="7" t="s">
        <v>250</v>
      </c>
      <c r="F155" s="7" t="s">
        <v>250</v>
      </c>
      <c r="G155" s="7">
        <v>66</v>
      </c>
    </row>
    <row r="156" spans="1:7" x14ac:dyDescent="0.2">
      <c r="A156" s="7">
        <v>67</v>
      </c>
      <c r="B156" s="8" t="str">
        <f t="shared" si="5"/>
        <v>Engiadina bassa (MS)</v>
      </c>
      <c r="C156" s="7" t="s">
        <v>251</v>
      </c>
      <c r="D156" s="7" t="s">
        <v>251</v>
      </c>
      <c r="E156" s="7" t="s">
        <v>251</v>
      </c>
      <c r="F156" s="7" t="s">
        <v>251</v>
      </c>
      <c r="G156" s="7">
        <v>67</v>
      </c>
    </row>
    <row r="157" spans="1:7" x14ac:dyDescent="0.2">
      <c r="A157" s="7">
        <v>68</v>
      </c>
      <c r="B157" s="8" t="str">
        <f t="shared" si="5"/>
        <v>Oberengadin (MS)</v>
      </c>
      <c r="C157" s="7" t="s">
        <v>252</v>
      </c>
      <c r="D157" s="7" t="s">
        <v>252</v>
      </c>
      <c r="E157" s="7" t="s">
        <v>252</v>
      </c>
      <c r="F157" s="7" t="s">
        <v>252</v>
      </c>
      <c r="G157" s="7">
        <v>68</v>
      </c>
    </row>
    <row r="158" spans="1:7" x14ac:dyDescent="0.2">
      <c r="A158" s="7">
        <v>69</v>
      </c>
      <c r="B158" s="8" t="str">
        <f t="shared" si="5"/>
        <v>Mesolcina (MS)</v>
      </c>
      <c r="C158" s="7" t="s">
        <v>253</v>
      </c>
      <c r="D158" s="7" t="s">
        <v>253</v>
      </c>
      <c r="E158" s="7" t="s">
        <v>253</v>
      </c>
      <c r="F158" s="7" t="s">
        <v>253</v>
      </c>
      <c r="G158" s="7">
        <v>69</v>
      </c>
    </row>
    <row r="159" spans="1:7" x14ac:dyDescent="0.2">
      <c r="A159" s="7">
        <v>70</v>
      </c>
      <c r="B159" s="8" t="str">
        <f t="shared" si="5"/>
        <v>Aarau (MS)</v>
      </c>
      <c r="C159" s="7" t="s">
        <v>254</v>
      </c>
      <c r="D159" s="7" t="s">
        <v>254</v>
      </c>
      <c r="E159" s="7" t="s">
        <v>254</v>
      </c>
      <c r="F159" s="7" t="s">
        <v>254</v>
      </c>
      <c r="G159" s="7">
        <v>70</v>
      </c>
    </row>
    <row r="160" spans="1:7" x14ac:dyDescent="0.2">
      <c r="A160" s="7">
        <v>71</v>
      </c>
      <c r="B160" s="8" t="str">
        <f t="shared" si="5"/>
        <v>Brugg/Zurzach (MS)</v>
      </c>
      <c r="C160" s="7" t="s">
        <v>255</v>
      </c>
      <c r="D160" s="7" t="s">
        <v>255</v>
      </c>
      <c r="E160" s="7" t="s">
        <v>255</v>
      </c>
      <c r="F160" s="7" t="s">
        <v>255</v>
      </c>
      <c r="G160" s="7">
        <v>71</v>
      </c>
    </row>
    <row r="161" spans="1:7" x14ac:dyDescent="0.2">
      <c r="A161" s="7">
        <v>72</v>
      </c>
      <c r="B161" s="8" t="str">
        <f t="shared" si="5"/>
        <v>Baden (MS)</v>
      </c>
      <c r="C161" s="7" t="s">
        <v>256</v>
      </c>
      <c r="D161" s="7" t="s">
        <v>256</v>
      </c>
      <c r="E161" s="7" t="s">
        <v>256</v>
      </c>
      <c r="F161" s="7" t="s">
        <v>256</v>
      </c>
      <c r="G161" s="7">
        <v>72</v>
      </c>
    </row>
    <row r="162" spans="1:7" x14ac:dyDescent="0.2">
      <c r="A162" s="7">
        <v>73</v>
      </c>
      <c r="B162" s="8" t="str">
        <f t="shared" si="5"/>
        <v>Rohrdorf/Mutsch. (MS)</v>
      </c>
      <c r="C162" s="7" t="s">
        <v>257</v>
      </c>
      <c r="D162" s="7" t="s">
        <v>257</v>
      </c>
      <c r="E162" s="7" t="s">
        <v>257</v>
      </c>
      <c r="F162" s="7" t="s">
        <v>257</v>
      </c>
      <c r="G162" s="7">
        <v>73</v>
      </c>
    </row>
    <row r="163" spans="1:7" x14ac:dyDescent="0.2">
      <c r="A163" s="7">
        <v>74</v>
      </c>
      <c r="B163" s="8" t="str">
        <f t="shared" si="5"/>
        <v>Freiamt (MS)</v>
      </c>
      <c r="C163" s="7" t="s">
        <v>258</v>
      </c>
      <c r="D163" s="7" t="s">
        <v>258</v>
      </c>
      <c r="E163" s="7" t="s">
        <v>258</v>
      </c>
      <c r="F163" s="7" t="s">
        <v>258</v>
      </c>
      <c r="G163" s="7">
        <v>74</v>
      </c>
    </row>
    <row r="164" spans="1:7" x14ac:dyDescent="0.2">
      <c r="A164" s="7">
        <v>75</v>
      </c>
      <c r="B164" s="8" t="str">
        <f t="shared" si="5"/>
        <v>Fricktal (MS)</v>
      </c>
      <c r="C164" s="7" t="s">
        <v>259</v>
      </c>
      <c r="D164" s="7" t="s">
        <v>259</v>
      </c>
      <c r="E164" s="7" t="s">
        <v>259</v>
      </c>
      <c r="F164" s="7" t="s">
        <v>259</v>
      </c>
      <c r="G164" s="7">
        <v>75</v>
      </c>
    </row>
    <row r="165" spans="1:7" x14ac:dyDescent="0.2">
      <c r="A165" s="7">
        <v>76</v>
      </c>
      <c r="B165" s="8" t="str">
        <f t="shared" si="5"/>
        <v>Thurtal (MS)</v>
      </c>
      <c r="C165" s="7" t="s">
        <v>260</v>
      </c>
      <c r="D165" s="7" t="s">
        <v>260</v>
      </c>
      <c r="E165" s="7" t="s">
        <v>260</v>
      </c>
      <c r="F165" s="7" t="s">
        <v>260</v>
      </c>
      <c r="G165" s="7">
        <v>76</v>
      </c>
    </row>
    <row r="166" spans="1:7" x14ac:dyDescent="0.2">
      <c r="A166" s="7">
        <v>77</v>
      </c>
      <c r="B166" s="8" t="str">
        <f t="shared" si="5"/>
        <v>Untersee (MS)</v>
      </c>
      <c r="C166" s="7" t="s">
        <v>502</v>
      </c>
      <c r="D166" s="7" t="s">
        <v>502</v>
      </c>
      <c r="E166" s="7" t="s">
        <v>502</v>
      </c>
      <c r="F166" s="7" t="s">
        <v>502</v>
      </c>
      <c r="G166" s="7">
        <v>77</v>
      </c>
    </row>
    <row r="167" spans="1:7" x14ac:dyDescent="0.2">
      <c r="A167" s="7">
        <v>78</v>
      </c>
      <c r="B167" s="8" t="str">
        <f t="shared" si="5"/>
        <v>Oberthurgau (MS)</v>
      </c>
      <c r="C167" s="7" t="s">
        <v>261</v>
      </c>
      <c r="D167" s="7" t="s">
        <v>261</v>
      </c>
      <c r="E167" s="7" t="s">
        <v>261</v>
      </c>
      <c r="F167" s="7" t="s">
        <v>261</v>
      </c>
      <c r="G167" s="7">
        <v>78</v>
      </c>
    </row>
    <row r="168" spans="1:7" x14ac:dyDescent="0.2">
      <c r="A168" s="7">
        <v>79</v>
      </c>
      <c r="B168" s="8" t="str">
        <f t="shared" si="5"/>
        <v>Tre Valli (MS)</v>
      </c>
      <c r="C168" s="7" t="s">
        <v>262</v>
      </c>
      <c r="D168" s="7" t="s">
        <v>262</v>
      </c>
      <c r="E168" s="7" t="s">
        <v>262</v>
      </c>
      <c r="F168" s="7" t="s">
        <v>262</v>
      </c>
      <c r="G168" s="7">
        <v>79</v>
      </c>
    </row>
    <row r="169" spans="1:7" x14ac:dyDescent="0.2">
      <c r="A169" s="7">
        <v>80</v>
      </c>
      <c r="B169" s="8" t="str">
        <f t="shared" si="5"/>
        <v>Locarno (MS)</v>
      </c>
      <c r="C169" s="7" t="s">
        <v>263</v>
      </c>
      <c r="D169" s="7" t="s">
        <v>263</v>
      </c>
      <c r="E169" s="7" t="s">
        <v>263</v>
      </c>
      <c r="F169" s="7" t="s">
        <v>263</v>
      </c>
      <c r="G169" s="7">
        <v>80</v>
      </c>
    </row>
    <row r="170" spans="1:7" x14ac:dyDescent="0.2">
      <c r="A170" s="7">
        <v>81</v>
      </c>
      <c r="B170" s="8" t="str">
        <f t="shared" si="5"/>
        <v>Bellinzona (MS)</v>
      </c>
      <c r="C170" s="7" t="s">
        <v>264</v>
      </c>
      <c r="D170" s="7" t="s">
        <v>264</v>
      </c>
      <c r="E170" s="7" t="s">
        <v>264</v>
      </c>
      <c r="F170" s="7" t="s">
        <v>264</v>
      </c>
      <c r="G170" s="7">
        <v>81</v>
      </c>
    </row>
    <row r="171" spans="1:7" x14ac:dyDescent="0.2">
      <c r="A171" s="7">
        <v>82</v>
      </c>
      <c r="B171" s="8" t="str">
        <f t="shared" si="5"/>
        <v>Lugano (MS)</v>
      </c>
      <c r="C171" s="7" t="s">
        <v>265</v>
      </c>
      <c r="D171" s="7" t="s">
        <v>265</v>
      </c>
      <c r="E171" s="7" t="s">
        <v>265</v>
      </c>
      <c r="F171" s="7" t="s">
        <v>265</v>
      </c>
      <c r="G171" s="7">
        <v>82</v>
      </c>
    </row>
    <row r="172" spans="1:7" x14ac:dyDescent="0.2">
      <c r="A172" s="7">
        <v>83</v>
      </c>
      <c r="B172" s="8" t="str">
        <f t="shared" si="5"/>
        <v>Mendrisio (MS)</v>
      </c>
      <c r="C172" s="7" t="s">
        <v>266</v>
      </c>
      <c r="D172" s="7" t="s">
        <v>266</v>
      </c>
      <c r="E172" s="7" t="s">
        <v>266</v>
      </c>
      <c r="F172" s="7" t="s">
        <v>266</v>
      </c>
      <c r="G172" s="7">
        <v>83</v>
      </c>
    </row>
    <row r="173" spans="1:7" x14ac:dyDescent="0.2">
      <c r="A173" s="7">
        <v>84</v>
      </c>
      <c r="B173" s="8" t="str">
        <f t="shared" si="5"/>
        <v>Lausanne (MS)</v>
      </c>
      <c r="C173" s="7" t="s">
        <v>267</v>
      </c>
      <c r="D173" s="7" t="s">
        <v>267</v>
      </c>
      <c r="E173" s="7" t="s">
        <v>267</v>
      </c>
      <c r="F173" s="7" t="s">
        <v>267</v>
      </c>
      <c r="G173" s="7">
        <v>84</v>
      </c>
    </row>
    <row r="174" spans="1:7" x14ac:dyDescent="0.2">
      <c r="A174" s="7">
        <v>85</v>
      </c>
      <c r="B174" s="8" t="str">
        <f t="shared" si="5"/>
        <v>Morges/Rolle (MS)</v>
      </c>
      <c r="C174" s="7" t="s">
        <v>268</v>
      </c>
      <c r="D174" s="7" t="s">
        <v>268</v>
      </c>
      <c r="E174" s="7" t="s">
        <v>268</v>
      </c>
      <c r="F174" s="7" t="s">
        <v>268</v>
      </c>
      <c r="G174" s="7">
        <v>85</v>
      </c>
    </row>
    <row r="175" spans="1:7" x14ac:dyDescent="0.2">
      <c r="A175" s="7">
        <v>86</v>
      </c>
      <c r="B175" s="8" t="str">
        <f t="shared" si="5"/>
        <v>Nyon (MS)</v>
      </c>
      <c r="C175" s="7" t="s">
        <v>269</v>
      </c>
      <c r="D175" s="7" t="s">
        <v>269</v>
      </c>
      <c r="E175" s="7" t="s">
        <v>269</v>
      </c>
      <c r="F175" s="7" t="s">
        <v>269</v>
      </c>
      <c r="G175" s="7">
        <v>86</v>
      </c>
    </row>
    <row r="176" spans="1:7" x14ac:dyDescent="0.2">
      <c r="A176" s="7">
        <v>87</v>
      </c>
      <c r="B176" s="8" t="str">
        <f t="shared" si="5"/>
        <v>Vevey/Lavaux (MS)</v>
      </c>
      <c r="C176" s="7" t="s">
        <v>270</v>
      </c>
      <c r="D176" s="7" t="s">
        <v>270</v>
      </c>
      <c r="E176" s="7" t="s">
        <v>270</v>
      </c>
      <c r="F176" s="7" t="s">
        <v>270</v>
      </c>
      <c r="G176" s="7">
        <v>87</v>
      </c>
    </row>
    <row r="177" spans="1:7" x14ac:dyDescent="0.2">
      <c r="A177" s="7">
        <v>88</v>
      </c>
      <c r="B177" s="8" t="str">
        <f t="shared" si="5"/>
        <v>Aigle (MS)</v>
      </c>
      <c r="C177" s="7" t="s">
        <v>271</v>
      </c>
      <c r="D177" s="7" t="s">
        <v>271</v>
      </c>
      <c r="E177" s="7" t="s">
        <v>271</v>
      </c>
      <c r="F177" s="7" t="s">
        <v>271</v>
      </c>
      <c r="G177" s="7">
        <v>88</v>
      </c>
    </row>
    <row r="178" spans="1:7" x14ac:dyDescent="0.2">
      <c r="A178" s="7">
        <v>89</v>
      </c>
      <c r="B178" s="8" t="str">
        <f t="shared" si="5"/>
        <v>Pays d'Enhaut (MS)</v>
      </c>
      <c r="C178" s="7" t="s">
        <v>272</v>
      </c>
      <c r="D178" s="7" t="s">
        <v>272</v>
      </c>
      <c r="E178" s="7" t="s">
        <v>272</v>
      </c>
      <c r="F178" s="7" t="s">
        <v>272</v>
      </c>
      <c r="G178" s="7">
        <v>89</v>
      </c>
    </row>
    <row r="179" spans="1:7" x14ac:dyDescent="0.2">
      <c r="A179" s="7">
        <v>90</v>
      </c>
      <c r="B179" s="8" t="str">
        <f t="shared" si="5"/>
        <v>Gros-de-Vaud (MS)</v>
      </c>
      <c r="C179" s="7" t="s">
        <v>273</v>
      </c>
      <c r="D179" s="7" t="s">
        <v>273</v>
      </c>
      <c r="E179" s="7" t="s">
        <v>273</v>
      </c>
      <c r="F179" s="7" t="s">
        <v>273</v>
      </c>
      <c r="G179" s="7">
        <v>90</v>
      </c>
    </row>
    <row r="180" spans="1:7" x14ac:dyDescent="0.2">
      <c r="A180" s="7">
        <v>91</v>
      </c>
      <c r="B180" s="8" t="str">
        <f t="shared" si="5"/>
        <v>Yverdon (MS)</v>
      </c>
      <c r="C180" s="7" t="s">
        <v>274</v>
      </c>
      <c r="D180" s="7" t="s">
        <v>274</v>
      </c>
      <c r="E180" s="7" t="s">
        <v>274</v>
      </c>
      <c r="F180" s="7" t="s">
        <v>274</v>
      </c>
      <c r="G180" s="7">
        <v>91</v>
      </c>
    </row>
    <row r="181" spans="1:7" x14ac:dyDescent="0.2">
      <c r="A181" s="7">
        <v>92</v>
      </c>
      <c r="B181" s="8" t="str">
        <f t="shared" si="5"/>
        <v>La Vallée (MS)</v>
      </c>
      <c r="C181" s="7" t="s">
        <v>275</v>
      </c>
      <c r="D181" s="7" t="s">
        <v>275</v>
      </c>
      <c r="E181" s="7" t="s">
        <v>275</v>
      </c>
      <c r="F181" s="7" t="s">
        <v>275</v>
      </c>
      <c r="G181" s="7">
        <v>92</v>
      </c>
    </row>
    <row r="182" spans="1:7" x14ac:dyDescent="0.2">
      <c r="A182" s="7">
        <v>93</v>
      </c>
      <c r="B182" s="8" t="str">
        <f t="shared" si="5"/>
        <v>La Broye (MS)</v>
      </c>
      <c r="C182" s="7" t="s">
        <v>276</v>
      </c>
      <c r="D182" s="7" t="s">
        <v>276</v>
      </c>
      <c r="E182" s="7" t="s">
        <v>276</v>
      </c>
      <c r="F182" s="7" t="s">
        <v>276</v>
      </c>
      <c r="G182" s="7">
        <v>93</v>
      </c>
    </row>
    <row r="183" spans="1:7" x14ac:dyDescent="0.2">
      <c r="A183" s="7">
        <v>94</v>
      </c>
      <c r="B183" s="8" t="str">
        <f t="shared" si="5"/>
        <v>Goms (MS)</v>
      </c>
      <c r="C183" s="7" t="s">
        <v>277</v>
      </c>
      <c r="D183" s="7" t="s">
        <v>277</v>
      </c>
      <c r="E183" s="7" t="s">
        <v>277</v>
      </c>
      <c r="F183" s="7" t="s">
        <v>277</v>
      </c>
      <c r="G183" s="7">
        <v>94</v>
      </c>
    </row>
    <row r="184" spans="1:7" x14ac:dyDescent="0.2">
      <c r="A184" s="7">
        <v>95</v>
      </c>
      <c r="B184" s="8" t="str">
        <f t="shared" si="5"/>
        <v>Brig-Oestl.Raron (MS)</v>
      </c>
      <c r="C184" s="7" t="s">
        <v>278</v>
      </c>
      <c r="D184" s="7" t="s">
        <v>278</v>
      </c>
      <c r="E184" s="7" t="s">
        <v>278</v>
      </c>
      <c r="F184" s="7" t="s">
        <v>278</v>
      </c>
      <c r="G184" s="7">
        <v>95</v>
      </c>
    </row>
    <row r="185" spans="1:7" x14ac:dyDescent="0.2">
      <c r="A185" s="7">
        <v>96</v>
      </c>
      <c r="B185" s="8" t="str">
        <f t="shared" si="5"/>
        <v>Visp-Westl.Raron (MS)</v>
      </c>
      <c r="C185" s="7" t="s">
        <v>279</v>
      </c>
      <c r="D185" s="7" t="s">
        <v>279</v>
      </c>
      <c r="E185" s="7" t="s">
        <v>279</v>
      </c>
      <c r="F185" s="7" t="s">
        <v>279</v>
      </c>
      <c r="G185" s="7">
        <v>96</v>
      </c>
    </row>
    <row r="186" spans="1:7" x14ac:dyDescent="0.2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280</v>
      </c>
      <c r="D186" s="7" t="s">
        <v>280</v>
      </c>
      <c r="E186" s="7" t="s">
        <v>280</v>
      </c>
      <c r="F186" s="7" t="s">
        <v>280</v>
      </c>
      <c r="G186" s="7">
        <v>97</v>
      </c>
    </row>
    <row r="187" spans="1:7" x14ac:dyDescent="0.2">
      <c r="A187" s="7">
        <v>98</v>
      </c>
      <c r="B187" s="8" t="str">
        <f t="shared" si="6"/>
        <v>Sierre (MS)</v>
      </c>
      <c r="C187" s="7" t="s">
        <v>281</v>
      </c>
      <c r="D187" s="7" t="s">
        <v>281</v>
      </c>
      <c r="E187" s="7" t="s">
        <v>281</v>
      </c>
      <c r="F187" s="7" t="s">
        <v>281</v>
      </c>
      <c r="G187" s="7">
        <v>98</v>
      </c>
    </row>
    <row r="188" spans="1:7" x14ac:dyDescent="0.2">
      <c r="A188" s="7">
        <v>99</v>
      </c>
      <c r="B188" s="8" t="str">
        <f t="shared" si="6"/>
        <v>Sion (MS)</v>
      </c>
      <c r="C188" s="7" t="s">
        <v>282</v>
      </c>
      <c r="D188" s="7" t="s">
        <v>282</v>
      </c>
      <c r="E188" s="7" t="s">
        <v>282</v>
      </c>
      <c r="F188" s="7" t="s">
        <v>282</v>
      </c>
      <c r="G188" s="7">
        <v>99</v>
      </c>
    </row>
    <row r="189" spans="1:7" x14ac:dyDescent="0.2">
      <c r="A189" s="7">
        <v>100</v>
      </c>
      <c r="B189" s="8" t="str">
        <f t="shared" si="6"/>
        <v>Martigny (MS)</v>
      </c>
      <c r="C189" s="7" t="s">
        <v>283</v>
      </c>
      <c r="D189" s="7" t="s">
        <v>283</v>
      </c>
      <c r="E189" s="7" t="s">
        <v>283</v>
      </c>
      <c r="F189" s="7" t="s">
        <v>283</v>
      </c>
      <c r="G189" s="7">
        <v>100</v>
      </c>
    </row>
    <row r="190" spans="1:7" x14ac:dyDescent="0.2">
      <c r="A190" s="7">
        <v>101</v>
      </c>
      <c r="B190" s="8" t="str">
        <f t="shared" si="6"/>
        <v>Monthey/St-Maurice (MS)</v>
      </c>
      <c r="C190" s="7" t="s">
        <v>284</v>
      </c>
      <c r="D190" s="7" t="s">
        <v>284</v>
      </c>
      <c r="E190" s="7" t="s">
        <v>284</v>
      </c>
      <c r="F190" s="7" t="s">
        <v>284</v>
      </c>
      <c r="G190" s="7">
        <v>101</v>
      </c>
    </row>
    <row r="191" spans="1:7" x14ac:dyDescent="0.2">
      <c r="A191" s="7">
        <v>102</v>
      </c>
      <c r="B191" s="8" t="str">
        <f t="shared" si="6"/>
        <v>Neuchâtel (MS)</v>
      </c>
      <c r="C191" s="7" t="s">
        <v>285</v>
      </c>
      <c r="D191" s="7" t="s">
        <v>285</v>
      </c>
      <c r="E191" s="7" t="s">
        <v>285</v>
      </c>
      <c r="F191" s="7" t="s">
        <v>285</v>
      </c>
      <c r="G191" s="7">
        <v>102</v>
      </c>
    </row>
    <row r="192" spans="1:7" x14ac:dyDescent="0.2">
      <c r="A192" s="7">
        <v>103</v>
      </c>
      <c r="B192" s="8" t="str">
        <f t="shared" si="6"/>
        <v>La Chaux-de-Fonds (MS)</v>
      </c>
      <c r="C192" s="7" t="s">
        <v>286</v>
      </c>
      <c r="D192" s="7" t="s">
        <v>286</v>
      </c>
      <c r="E192" s="7" t="s">
        <v>286</v>
      </c>
      <c r="F192" s="7" t="s">
        <v>286</v>
      </c>
      <c r="G192" s="7">
        <v>103</v>
      </c>
    </row>
    <row r="193" spans="1:13" x14ac:dyDescent="0.2">
      <c r="A193" s="7">
        <v>104</v>
      </c>
      <c r="B193" s="8" t="str">
        <f t="shared" si="6"/>
        <v>Val-de-Travers (MS)</v>
      </c>
      <c r="C193" s="7" t="s">
        <v>287</v>
      </c>
      <c r="D193" s="7" t="s">
        <v>287</v>
      </c>
      <c r="E193" s="7" t="s">
        <v>287</v>
      </c>
      <c r="F193" s="7" t="s">
        <v>287</v>
      </c>
      <c r="G193" s="7">
        <v>104</v>
      </c>
    </row>
    <row r="194" spans="1:13" x14ac:dyDescent="0.2">
      <c r="A194" s="7">
        <v>105</v>
      </c>
      <c r="B194" s="8" t="str">
        <f t="shared" si="6"/>
        <v>Genève (MS)</v>
      </c>
      <c r="C194" s="7" t="s">
        <v>288</v>
      </c>
      <c r="D194" s="7" t="s">
        <v>288</v>
      </c>
      <c r="E194" s="7" t="s">
        <v>288</v>
      </c>
      <c r="F194" s="7" t="s">
        <v>288</v>
      </c>
      <c r="G194" s="7">
        <v>105</v>
      </c>
    </row>
    <row r="195" spans="1:13" x14ac:dyDescent="0.2">
      <c r="A195" s="7">
        <v>106</v>
      </c>
      <c r="B195" s="8" t="str">
        <f t="shared" si="6"/>
        <v>Jura (MS)</v>
      </c>
      <c r="C195" s="7" t="s">
        <v>289</v>
      </c>
      <c r="D195" s="7" t="s">
        <v>289</v>
      </c>
      <c r="E195" s="7" t="s">
        <v>289</v>
      </c>
      <c r="F195" s="7" t="s">
        <v>289</v>
      </c>
      <c r="G195" s="7">
        <v>106</v>
      </c>
      <c r="J195" s="6" t="s">
        <v>3478</v>
      </c>
    </row>
    <row r="196" spans="1:13" x14ac:dyDescent="0.2">
      <c r="J196" s="6" t="s">
        <v>3479</v>
      </c>
    </row>
    <row r="197" spans="1:13" x14ac:dyDescent="0.2">
      <c r="A197" s="25" t="s">
        <v>390</v>
      </c>
      <c r="B197" s="26"/>
      <c r="C197" s="7">
        <f>C41</f>
        <v>1</v>
      </c>
      <c r="F197" s="14">
        <v>1</v>
      </c>
      <c r="G197" s="6" t="str">
        <f>VLOOKUP(F197,$A$200:$M$226,13,FALSE)</f>
        <v>Lausanne (MS)</v>
      </c>
      <c r="H197" s="8">
        <f>VLOOKUP(G197,B90:G195,6,FALSE)</f>
        <v>84</v>
      </c>
    </row>
    <row r="198" spans="1:13" x14ac:dyDescent="0.2">
      <c r="A198" s="19"/>
      <c r="B198" s="19"/>
      <c r="C198" s="19"/>
    </row>
    <row r="199" spans="1:13" x14ac:dyDescent="0.2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84</v>
      </c>
      <c r="L200" s="27">
        <f>IF(K200&gt;0,K200,"#NV")</f>
        <v>84</v>
      </c>
      <c r="M200" s="8" t="str">
        <f t="shared" ref="M200:M226" si="7">IF(ISNUMBER(L200),VLOOKUP(L200,A90:B195,2,FALSE),"")</f>
        <v>Lausanne (MS)</v>
      </c>
    </row>
    <row r="201" spans="1:13" x14ac:dyDescent="0.2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85</v>
      </c>
      <c r="L201" s="27">
        <f t="shared" ref="L201:L222" si="8">IF(K201&gt;0,K201,"#NV")</f>
        <v>85</v>
      </c>
      <c r="M201" s="8" t="str">
        <f t="shared" si="7"/>
        <v>Morges/Rolle (MS)</v>
      </c>
    </row>
    <row r="202" spans="1:13" x14ac:dyDescent="0.2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86</v>
      </c>
      <c r="L202" s="27">
        <f t="shared" si="8"/>
        <v>86</v>
      </c>
      <c r="M202" s="8" t="str">
        <f t="shared" si="7"/>
        <v>Nyon (MS)</v>
      </c>
    </row>
    <row r="203" spans="1:13" x14ac:dyDescent="0.2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87</v>
      </c>
      <c r="L203" s="27">
        <f t="shared" si="8"/>
        <v>87</v>
      </c>
      <c r="M203" s="8" t="str">
        <f t="shared" si="7"/>
        <v>Vevey/Lavaux (MS)</v>
      </c>
    </row>
    <row r="204" spans="1:13" x14ac:dyDescent="0.2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88</v>
      </c>
      <c r="L204" s="27">
        <f t="shared" si="8"/>
        <v>88</v>
      </c>
      <c r="M204" s="8" t="str">
        <f t="shared" si="7"/>
        <v>Aigle (MS)</v>
      </c>
    </row>
    <row r="205" spans="1:13" x14ac:dyDescent="0.2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90</v>
      </c>
      <c r="L205" s="27">
        <f t="shared" si="8"/>
        <v>90</v>
      </c>
      <c r="M205" s="8" t="str">
        <f t="shared" si="7"/>
        <v>Gros-de-Vaud (MS)</v>
      </c>
    </row>
    <row r="206" spans="1:13" x14ac:dyDescent="0.2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91</v>
      </c>
      <c r="L206" s="27">
        <f t="shared" si="8"/>
        <v>91</v>
      </c>
      <c r="M206" s="8" t="str">
        <f t="shared" si="7"/>
        <v>Yverdon (MS)</v>
      </c>
    </row>
    <row r="207" spans="1:13" x14ac:dyDescent="0.2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93</v>
      </c>
      <c r="L207" s="27">
        <f t="shared" si="8"/>
        <v>93</v>
      </c>
      <c r="M207" s="8" t="str">
        <f t="shared" si="7"/>
        <v>La Broye (MS)</v>
      </c>
    </row>
    <row r="208" spans="1:13" x14ac:dyDescent="0.2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105</v>
      </c>
      <c r="L208" s="27">
        <f t="shared" si="8"/>
        <v>105</v>
      </c>
      <c r="M208" s="8" t="str">
        <f t="shared" si="7"/>
        <v>Genève (MS)</v>
      </c>
    </row>
    <row r="209" spans="1:13" x14ac:dyDescent="0.2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0</v>
      </c>
      <c r="L209" s="27" t="str">
        <f t="shared" si="8"/>
        <v>#NV</v>
      </c>
      <c r="M209" s="8" t="str">
        <f t="shared" si="7"/>
        <v/>
      </c>
    </row>
    <row r="210" spans="1:13" x14ac:dyDescent="0.2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0</v>
      </c>
      <c r="L210" s="27" t="str">
        <f t="shared" si="8"/>
        <v>#NV</v>
      </c>
      <c r="M210" s="8" t="str">
        <f t="shared" si="7"/>
        <v/>
      </c>
    </row>
    <row r="211" spans="1:13" x14ac:dyDescent="0.2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0</v>
      </c>
      <c r="L211" s="27" t="str">
        <f t="shared" si="8"/>
        <v>#NV</v>
      </c>
      <c r="M211" s="8" t="str">
        <f t="shared" si="7"/>
        <v/>
      </c>
    </row>
    <row r="212" spans="1:13" x14ac:dyDescent="0.2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0</v>
      </c>
      <c r="L212" s="27" t="str">
        <f t="shared" si="8"/>
        <v>#NV</v>
      </c>
      <c r="M212" s="8" t="str">
        <f t="shared" si="7"/>
        <v/>
      </c>
    </row>
    <row r="213" spans="1:13" x14ac:dyDescent="0.2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0</v>
      </c>
      <c r="L213" s="27" t="str">
        <f t="shared" si="8"/>
        <v>#NV</v>
      </c>
      <c r="M213" s="8" t="str">
        <f t="shared" si="7"/>
        <v/>
      </c>
    </row>
    <row r="214" spans="1:13" x14ac:dyDescent="0.2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0</v>
      </c>
      <c r="L214" s="27" t="str">
        <f t="shared" si="8"/>
        <v>#NV</v>
      </c>
      <c r="M214" s="8" t="str">
        <f t="shared" si="7"/>
        <v/>
      </c>
    </row>
    <row r="215" spans="1:13" x14ac:dyDescent="0.2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0</v>
      </c>
      <c r="L215" s="27" t="str">
        <f t="shared" si="8"/>
        <v>#NV</v>
      </c>
      <c r="M215" s="8" t="str">
        <f t="shared" si="7"/>
        <v/>
      </c>
    </row>
    <row r="216" spans="1:13" x14ac:dyDescent="0.2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0</v>
      </c>
      <c r="L216" s="27" t="str">
        <f t="shared" si="8"/>
        <v>#NV</v>
      </c>
      <c r="M216" s="8" t="str">
        <f t="shared" si="7"/>
        <v/>
      </c>
    </row>
    <row r="217" spans="1:13" x14ac:dyDescent="0.2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0</v>
      </c>
      <c r="L217" s="27" t="str">
        <f t="shared" si="8"/>
        <v>#NV</v>
      </c>
      <c r="M217" s="8" t="str">
        <f t="shared" si="7"/>
        <v/>
      </c>
    </row>
    <row r="218" spans="1:13" x14ac:dyDescent="0.2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0</v>
      </c>
      <c r="L218" s="27" t="str">
        <f t="shared" si="8"/>
        <v>#NV</v>
      </c>
      <c r="M218" s="8" t="str">
        <f t="shared" si="7"/>
        <v/>
      </c>
    </row>
    <row r="219" spans="1:13" x14ac:dyDescent="0.2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0</v>
      </c>
      <c r="L219" s="27" t="str">
        <f t="shared" si="8"/>
        <v>#NV</v>
      </c>
      <c r="M219" s="8" t="str">
        <f t="shared" si="7"/>
        <v/>
      </c>
    </row>
    <row r="220" spans="1:13" x14ac:dyDescent="0.2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7" t="str">
        <f t="shared" si="8"/>
        <v>#NV</v>
      </c>
      <c r="M220" s="8" t="str">
        <f t="shared" si="7"/>
        <v/>
      </c>
    </row>
    <row r="221" spans="1:13" x14ac:dyDescent="0.2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7" t="str">
        <f t="shared" si="8"/>
        <v>#NV</v>
      </c>
      <c r="M221" s="8" t="str">
        <f t="shared" si="7"/>
        <v/>
      </c>
    </row>
    <row r="222" spans="1:13" x14ac:dyDescent="0.2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7" t="str">
        <f t="shared" si="8"/>
        <v>#NV</v>
      </c>
      <c r="M222" s="8" t="str">
        <f t="shared" si="7"/>
        <v/>
      </c>
    </row>
    <row r="223" spans="1:13" x14ac:dyDescent="0.2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7" t="str">
        <f>IF(K223&gt;0,K223,"#NV")</f>
        <v>#NV</v>
      </c>
      <c r="M223" s="8" t="str">
        <f t="shared" si="7"/>
        <v/>
      </c>
    </row>
    <row r="224" spans="1:13" x14ac:dyDescent="0.2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7" t="str">
        <f>IF(K224&gt;0,K224,"#NV")</f>
        <v>#NV</v>
      </c>
      <c r="M224" s="8" t="str">
        <f t="shared" si="7"/>
        <v/>
      </c>
    </row>
    <row r="225" spans="1:13" x14ac:dyDescent="0.2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7" t="str">
        <f>IF(K225&gt;0,K225,"#NV")</f>
        <v>#NV</v>
      </c>
      <c r="M225" s="8" t="str">
        <f t="shared" si="7"/>
        <v/>
      </c>
    </row>
    <row r="226" spans="1:13" x14ac:dyDescent="0.2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7" t="str">
        <f>IF(K226&gt;0,K226,"#NV")</f>
        <v>#NV</v>
      </c>
      <c r="M226" s="8" t="str">
        <f t="shared" si="7"/>
        <v/>
      </c>
    </row>
    <row r="230" spans="1:13" x14ac:dyDescent="0.2">
      <c r="A230" s="6" t="s">
        <v>32</v>
      </c>
      <c r="C230" s="28">
        <v>2</v>
      </c>
    </row>
    <row r="232" spans="1:13" x14ac:dyDescent="0.2">
      <c r="A232" s="7" t="s">
        <v>395</v>
      </c>
      <c r="B232" s="7" t="s">
        <v>162</v>
      </c>
      <c r="C232" s="7" t="s">
        <v>158</v>
      </c>
      <c r="D232" s="7" t="s">
        <v>159</v>
      </c>
      <c r="E232" s="7" t="s">
        <v>160</v>
      </c>
      <c r="F232" s="7" t="s">
        <v>161</v>
      </c>
    </row>
    <row r="233" spans="1:13" x14ac:dyDescent="0.2">
      <c r="A233" s="7">
        <v>1</v>
      </c>
      <c r="B233" s="8" t="str">
        <f>IF(C$28=1,C233,IF(C$28=2,D233,IF(C$28=3,E233,IF(C$28=4,F233,C233))))</f>
        <v>Anzeigen</v>
      </c>
      <c r="C233" s="7" t="s">
        <v>3482</v>
      </c>
      <c r="D233" s="7" t="s">
        <v>391</v>
      </c>
      <c r="E233" s="7" t="s">
        <v>393</v>
      </c>
      <c r="F233" s="7" t="s">
        <v>412</v>
      </c>
    </row>
    <row r="234" spans="1:13" x14ac:dyDescent="0.2">
      <c r="A234" s="7">
        <v>2</v>
      </c>
      <c r="B234" s="8" t="str">
        <f>IF(C$28=1,C234,IF(C$28=2,D234,IF(C$28=3,E234,IF(C$28=4,F234,C234))))</f>
        <v>Ausblenden</v>
      </c>
      <c r="C234" s="7" t="s">
        <v>3483</v>
      </c>
      <c r="D234" s="7" t="s">
        <v>392</v>
      </c>
      <c r="E234" s="7" t="s">
        <v>394</v>
      </c>
      <c r="F234" s="7" t="s">
        <v>394</v>
      </c>
    </row>
    <row r="235" spans="1:13" s="30" customFormat="1" x14ac:dyDescent="0.2">
      <c r="A235" s="29"/>
      <c r="B235" s="29"/>
      <c r="C235" s="29"/>
      <c r="D235" s="29"/>
      <c r="E235" s="29"/>
      <c r="F235" s="29"/>
    </row>
    <row r="236" spans="1:13" s="30" customFormat="1" x14ac:dyDescent="0.2">
      <c r="A236" s="29"/>
      <c r="B236" s="29"/>
      <c r="C236" s="29"/>
      <c r="D236" s="41" t="s">
        <v>3478</v>
      </c>
      <c r="E236" s="41" t="s">
        <v>3479</v>
      </c>
      <c r="F236" s="29"/>
    </row>
    <row r="237" spans="1:13" s="30" customFormat="1" x14ac:dyDescent="0.2">
      <c r="A237" s="6" t="s">
        <v>332</v>
      </c>
      <c r="B237" s="6"/>
      <c r="C237" s="28">
        <v>2</v>
      </c>
      <c r="D237" s="28">
        <v>2</v>
      </c>
      <c r="E237" s="28">
        <v>2</v>
      </c>
      <c r="F237" s="6"/>
    </row>
    <row r="238" spans="1:13" s="30" customFormat="1" x14ac:dyDescent="0.2">
      <c r="A238" s="6"/>
      <c r="B238" s="6"/>
      <c r="C238" s="6"/>
      <c r="D238" s="6"/>
      <c r="E238" s="6"/>
      <c r="F238" s="6"/>
    </row>
    <row r="239" spans="1:13" s="30" customFormat="1" x14ac:dyDescent="0.2">
      <c r="A239" s="7" t="s">
        <v>395</v>
      </c>
      <c r="B239" s="7" t="s">
        <v>162</v>
      </c>
      <c r="C239" s="7" t="s">
        <v>158</v>
      </c>
      <c r="D239" s="7" t="s">
        <v>159</v>
      </c>
      <c r="E239" s="7" t="s">
        <v>160</v>
      </c>
      <c r="F239" s="7" t="s">
        <v>161</v>
      </c>
    </row>
    <row r="240" spans="1:13" s="30" customFormat="1" x14ac:dyDescent="0.2">
      <c r="A240" s="7">
        <v>1</v>
      </c>
      <c r="B240" s="8" t="str">
        <f>IF(C$28=1,C240,IF(C$28=2,D240,IF(C$28=3,E240,IF(C$28=4,F240,C240))))</f>
        <v>Anzeigen</v>
      </c>
      <c r="C240" s="7" t="s">
        <v>3482</v>
      </c>
      <c r="D240" s="7" t="s">
        <v>391</v>
      </c>
      <c r="E240" s="7" t="s">
        <v>393</v>
      </c>
      <c r="F240" s="7" t="s">
        <v>412</v>
      </c>
    </row>
    <row r="241" spans="1:6" s="30" customFormat="1" x14ac:dyDescent="0.2">
      <c r="A241" s="7">
        <v>2</v>
      </c>
      <c r="B241" s="8" t="str">
        <f>IF(C$28=1,C241,IF(C$28=2,D241,IF(C$28=3,E241,IF(C$28=4,F241,C241))))</f>
        <v>Ausblenden</v>
      </c>
      <c r="C241" s="7" t="s">
        <v>3483</v>
      </c>
      <c r="D241" s="7" t="s">
        <v>392</v>
      </c>
      <c r="E241" s="7" t="s">
        <v>394</v>
      </c>
      <c r="F241" s="7" t="s">
        <v>394</v>
      </c>
    </row>
    <row r="242" spans="1:6" s="30" customFormat="1" x14ac:dyDescent="0.2">
      <c r="A242" s="29"/>
      <c r="B242" s="29"/>
      <c r="C242" s="29"/>
      <c r="D242" s="29"/>
      <c r="E242" s="29"/>
      <c r="F242" s="29"/>
    </row>
    <row r="243" spans="1:6" s="30" customFormat="1" x14ac:dyDescent="0.2">
      <c r="A243" s="29"/>
      <c r="B243" s="29"/>
      <c r="C243" s="29"/>
      <c r="D243" s="41" t="s">
        <v>3478</v>
      </c>
      <c r="E243" s="41" t="s">
        <v>3479</v>
      </c>
      <c r="F243" s="29"/>
    </row>
    <row r="244" spans="1:6" s="30" customFormat="1" x14ac:dyDescent="0.2">
      <c r="A244" s="6" t="s">
        <v>396</v>
      </c>
      <c r="B244" s="6"/>
      <c r="C244" s="28">
        <v>2</v>
      </c>
      <c r="D244" s="28">
        <v>2</v>
      </c>
      <c r="E244" s="28">
        <v>2</v>
      </c>
      <c r="F244" s="6"/>
    </row>
    <row r="245" spans="1:6" s="30" customFormat="1" x14ac:dyDescent="0.2">
      <c r="A245" s="6"/>
      <c r="B245" s="6"/>
      <c r="C245" s="6"/>
      <c r="D245" s="6"/>
      <c r="E245" s="6"/>
      <c r="F245" s="6"/>
    </row>
    <row r="246" spans="1:6" s="30" customFormat="1" x14ac:dyDescent="0.2">
      <c r="A246" s="7" t="s">
        <v>395</v>
      </c>
      <c r="B246" s="7" t="s">
        <v>162</v>
      </c>
      <c r="C246" s="7" t="s">
        <v>158</v>
      </c>
      <c r="D246" s="7" t="s">
        <v>159</v>
      </c>
      <c r="E246" s="7" t="s">
        <v>160</v>
      </c>
      <c r="F246" s="7" t="s">
        <v>161</v>
      </c>
    </row>
    <row r="247" spans="1:6" s="30" customFormat="1" x14ac:dyDescent="0.2">
      <c r="A247" s="7">
        <v>1</v>
      </c>
      <c r="B247" s="8" t="str">
        <f>IF(C$28=1,C247,IF(C$28=2,D247,IF(C$28=3,E247,IF(C$28=4,F247,C247))))</f>
        <v>Anzeigen</v>
      </c>
      <c r="C247" s="7" t="s">
        <v>3482</v>
      </c>
      <c r="D247" s="7" t="s">
        <v>391</v>
      </c>
      <c r="E247" s="7" t="s">
        <v>393</v>
      </c>
      <c r="F247" s="7" t="s">
        <v>412</v>
      </c>
    </row>
    <row r="248" spans="1:6" s="30" customFormat="1" x14ac:dyDescent="0.2">
      <c r="A248" s="7">
        <v>2</v>
      </c>
      <c r="B248" s="8" t="str">
        <f>IF(C$28=1,C248,IF(C$28=2,D248,IF(C$28=3,E248,IF(C$28=4,F248,C248))))</f>
        <v>Ausblenden</v>
      </c>
      <c r="C248" s="7" t="s">
        <v>3483</v>
      </c>
      <c r="D248" s="7" t="s">
        <v>392</v>
      </c>
      <c r="E248" s="7" t="s">
        <v>394</v>
      </c>
      <c r="F248" s="7" t="s">
        <v>394</v>
      </c>
    </row>
    <row r="249" spans="1:6" s="30" customFormat="1" x14ac:dyDescent="0.2">
      <c r="A249" s="29"/>
      <c r="B249" s="29"/>
      <c r="C249" s="29"/>
      <c r="D249" s="29"/>
      <c r="E249" s="29"/>
      <c r="F249" s="29"/>
    </row>
    <row r="250" spans="1:6" s="30" customFormat="1" x14ac:dyDescent="0.2">
      <c r="A250" s="29"/>
      <c r="B250" s="29"/>
      <c r="C250" s="29"/>
      <c r="D250" s="41" t="s">
        <v>3478</v>
      </c>
      <c r="E250" s="41" t="s">
        <v>3479</v>
      </c>
      <c r="F250" s="29"/>
    </row>
    <row r="251" spans="1:6" s="30" customFormat="1" x14ac:dyDescent="0.2">
      <c r="A251" s="6" t="s">
        <v>397</v>
      </c>
      <c r="B251" s="6"/>
      <c r="C251" s="28">
        <v>1</v>
      </c>
      <c r="D251" s="28">
        <v>1</v>
      </c>
      <c r="E251" s="28">
        <v>1</v>
      </c>
      <c r="F251" s="6"/>
    </row>
    <row r="252" spans="1:6" s="30" customFormat="1" x14ac:dyDescent="0.2">
      <c r="A252" s="6"/>
      <c r="B252" s="6"/>
      <c r="C252" s="6"/>
      <c r="D252" s="6"/>
      <c r="E252" s="6"/>
      <c r="F252" s="6"/>
    </row>
    <row r="253" spans="1:6" s="30" customFormat="1" x14ac:dyDescent="0.2">
      <c r="A253" s="7" t="s">
        <v>395</v>
      </c>
      <c r="B253" s="7" t="s">
        <v>162</v>
      </c>
      <c r="C253" s="7" t="s">
        <v>158</v>
      </c>
      <c r="D253" s="7" t="s">
        <v>159</v>
      </c>
      <c r="E253" s="7" t="s">
        <v>160</v>
      </c>
      <c r="F253" s="7" t="s">
        <v>161</v>
      </c>
    </row>
    <row r="254" spans="1:6" s="30" customFormat="1" x14ac:dyDescent="0.2">
      <c r="A254" s="7">
        <v>1</v>
      </c>
      <c r="B254" s="8" t="str">
        <f>IF(C$28=1,C254,IF(C$28=2,D254,IF(C$28=3,E254,IF(C$28=4,F254,C254))))</f>
        <v>Anzeigen</v>
      </c>
      <c r="C254" s="7" t="s">
        <v>3482</v>
      </c>
      <c r="D254" s="7" t="s">
        <v>391</v>
      </c>
      <c r="E254" s="7" t="s">
        <v>393</v>
      </c>
      <c r="F254" s="7" t="s">
        <v>412</v>
      </c>
    </row>
    <row r="255" spans="1:6" s="30" customFormat="1" x14ac:dyDescent="0.2">
      <c r="A255" s="7">
        <v>2</v>
      </c>
      <c r="B255" s="8" t="str">
        <f>IF(C$28=1,C255,IF(C$28=2,D255,IF(C$28=3,E255,IF(C$28=4,F255,C255))))</f>
        <v>Ausblenden</v>
      </c>
      <c r="C255" s="7" t="s">
        <v>3483</v>
      </c>
      <c r="D255" s="7" t="s">
        <v>392</v>
      </c>
      <c r="E255" s="7" t="s">
        <v>394</v>
      </c>
      <c r="F255" s="7" t="s">
        <v>394</v>
      </c>
    </row>
    <row r="256" spans="1:6" s="30" customFormat="1" x14ac:dyDescent="0.2">
      <c r="A256" s="29"/>
      <c r="B256" s="29"/>
      <c r="C256" s="29"/>
      <c r="D256" s="29"/>
      <c r="E256" s="29"/>
      <c r="F256" s="29"/>
    </row>
    <row r="257" spans="1:6" s="30" customFormat="1" x14ac:dyDescent="0.2">
      <c r="A257" s="29"/>
      <c r="B257" s="29"/>
      <c r="C257" s="29"/>
      <c r="D257" s="41" t="s">
        <v>3478</v>
      </c>
      <c r="E257" s="41" t="s">
        <v>3479</v>
      </c>
      <c r="F257" s="29"/>
    </row>
    <row r="258" spans="1:6" s="30" customFormat="1" x14ac:dyDescent="0.2">
      <c r="A258" s="6" t="s">
        <v>1992</v>
      </c>
      <c r="B258" s="6"/>
      <c r="C258" s="28">
        <v>1</v>
      </c>
      <c r="D258" s="28">
        <v>2</v>
      </c>
      <c r="E258" s="28">
        <v>2</v>
      </c>
      <c r="F258" s="6"/>
    </row>
    <row r="259" spans="1:6" s="30" customFormat="1" x14ac:dyDescent="0.2">
      <c r="A259" s="6"/>
      <c r="B259" s="6"/>
      <c r="C259" s="6"/>
      <c r="D259" s="6"/>
      <c r="E259" s="6"/>
      <c r="F259" s="6"/>
    </row>
    <row r="260" spans="1:6" s="30" customFormat="1" x14ac:dyDescent="0.2">
      <c r="A260" s="7" t="s">
        <v>395</v>
      </c>
      <c r="B260" s="7" t="s">
        <v>162</v>
      </c>
      <c r="C260" s="7" t="s">
        <v>158</v>
      </c>
      <c r="D260" s="7" t="s">
        <v>159</v>
      </c>
      <c r="E260" s="7" t="s">
        <v>160</v>
      </c>
      <c r="F260" s="7" t="s">
        <v>161</v>
      </c>
    </row>
    <row r="261" spans="1:6" s="30" customFormat="1" x14ac:dyDescent="0.2">
      <c r="A261" s="7">
        <v>1</v>
      </c>
      <c r="B261" s="8" t="str">
        <f>IF(C$28=1,C261,IF(C$28=2,D261,IF(C$28=3,E261,IF(C$28=4,F261,C261))))</f>
        <v>Anzeigen</v>
      </c>
      <c r="C261" s="7" t="s">
        <v>3482</v>
      </c>
      <c r="D261" s="7" t="s">
        <v>391</v>
      </c>
      <c r="E261" s="7" t="s">
        <v>393</v>
      </c>
      <c r="F261" s="7" t="s">
        <v>412</v>
      </c>
    </row>
    <row r="262" spans="1:6" s="30" customFormat="1" x14ac:dyDescent="0.2">
      <c r="A262" s="7">
        <v>2</v>
      </c>
      <c r="B262" s="8" t="str">
        <f>IF(C$28=1,C262,IF(C$28=2,D262,IF(C$28=3,E262,IF(C$28=4,F262,C262))))</f>
        <v>Ausblenden</v>
      </c>
      <c r="C262" s="7" t="s">
        <v>3483</v>
      </c>
      <c r="D262" s="7" t="s">
        <v>392</v>
      </c>
      <c r="E262" s="7" t="s">
        <v>394</v>
      </c>
      <c r="F262" s="7" t="s">
        <v>394</v>
      </c>
    </row>
    <row r="267" spans="1:6" ht="15" x14ac:dyDescent="0.25">
      <c r="A267" s="40" t="s">
        <v>3477</v>
      </c>
    </row>
    <row r="268" spans="1:6" x14ac:dyDescent="0.2">
      <c r="A268" s="7" t="s">
        <v>1992</v>
      </c>
      <c r="B268" s="7" t="s">
        <v>1993</v>
      </c>
    </row>
    <row r="269" spans="1:6" x14ac:dyDescent="0.2">
      <c r="A269" s="7" t="s">
        <v>504</v>
      </c>
      <c r="B269" s="7" t="s">
        <v>2566</v>
      </c>
    </row>
    <row r="270" spans="1:6" x14ac:dyDescent="0.2">
      <c r="A270" s="7" t="s">
        <v>505</v>
      </c>
      <c r="B270" s="7" t="s">
        <v>2585</v>
      </c>
    </row>
    <row r="271" spans="1:6" x14ac:dyDescent="0.2">
      <c r="A271" s="7" t="s">
        <v>506</v>
      </c>
      <c r="B271" s="7" t="s">
        <v>2579</v>
      </c>
    </row>
    <row r="272" spans="1:6" x14ac:dyDescent="0.2">
      <c r="A272" s="7" t="s">
        <v>507</v>
      </c>
      <c r="B272" s="7" t="s">
        <v>2595</v>
      </c>
    </row>
    <row r="273" spans="1:2" x14ac:dyDescent="0.2">
      <c r="A273" s="7" t="s">
        <v>508</v>
      </c>
      <c r="B273" s="7" t="s">
        <v>2559</v>
      </c>
    </row>
    <row r="274" spans="1:2" x14ac:dyDescent="0.2">
      <c r="A274" s="7" t="s">
        <v>509</v>
      </c>
      <c r="B274" s="7" t="s">
        <v>2574</v>
      </c>
    </row>
    <row r="275" spans="1:2" x14ac:dyDescent="0.2">
      <c r="A275" s="7" t="s">
        <v>510</v>
      </c>
      <c r="B275" s="7" t="s">
        <v>2560</v>
      </c>
    </row>
    <row r="276" spans="1:2" x14ac:dyDescent="0.2">
      <c r="A276" s="7" t="s">
        <v>511</v>
      </c>
      <c r="B276" s="7" t="s">
        <v>2604</v>
      </c>
    </row>
    <row r="277" spans="1:2" x14ac:dyDescent="0.2">
      <c r="A277" s="7" t="s">
        <v>512</v>
      </c>
      <c r="B277" s="7" t="s">
        <v>2598</v>
      </c>
    </row>
    <row r="278" spans="1:2" x14ac:dyDescent="0.2">
      <c r="A278" s="7" t="s">
        <v>513</v>
      </c>
      <c r="B278" s="7" t="s">
        <v>2552</v>
      </c>
    </row>
    <row r="279" spans="1:2" x14ac:dyDescent="0.2">
      <c r="A279" s="7" t="s">
        <v>514</v>
      </c>
      <c r="B279" s="7" t="s">
        <v>3329</v>
      </c>
    </row>
    <row r="280" spans="1:2" x14ac:dyDescent="0.2">
      <c r="A280" s="7" t="s">
        <v>515</v>
      </c>
      <c r="B280" s="7" t="s">
        <v>2590</v>
      </c>
    </row>
    <row r="281" spans="1:2" x14ac:dyDescent="0.2">
      <c r="A281" s="7" t="s">
        <v>516</v>
      </c>
      <c r="B281" s="7" t="s">
        <v>2600</v>
      </c>
    </row>
    <row r="282" spans="1:2" x14ac:dyDescent="0.2">
      <c r="A282" s="7" t="s">
        <v>517</v>
      </c>
      <c r="B282" s="7" t="s">
        <v>2534</v>
      </c>
    </row>
    <row r="283" spans="1:2" x14ac:dyDescent="0.2">
      <c r="A283" s="7" t="s">
        <v>518</v>
      </c>
      <c r="B283" s="7" t="s">
        <v>2592</v>
      </c>
    </row>
    <row r="284" spans="1:2" x14ac:dyDescent="0.2">
      <c r="A284" s="7" t="s">
        <v>519</v>
      </c>
      <c r="B284" s="7" t="s">
        <v>2568</v>
      </c>
    </row>
    <row r="285" spans="1:2" x14ac:dyDescent="0.2">
      <c r="A285" s="7" t="s">
        <v>520</v>
      </c>
      <c r="B285" s="7" t="s">
        <v>2596</v>
      </c>
    </row>
    <row r="286" spans="1:2" x14ac:dyDescent="0.2">
      <c r="A286" s="7" t="s">
        <v>521</v>
      </c>
      <c r="B286" s="7" t="s">
        <v>2586</v>
      </c>
    </row>
    <row r="287" spans="1:2" x14ac:dyDescent="0.2">
      <c r="A287" s="7" t="s">
        <v>522</v>
      </c>
      <c r="B287" s="7" t="s">
        <v>2605</v>
      </c>
    </row>
    <row r="288" spans="1:2" x14ac:dyDescent="0.2">
      <c r="A288" s="7" t="s">
        <v>523</v>
      </c>
      <c r="B288" s="7" t="s">
        <v>2536</v>
      </c>
    </row>
    <row r="289" spans="1:2" x14ac:dyDescent="0.2">
      <c r="A289" s="7" t="s">
        <v>524</v>
      </c>
      <c r="B289" s="7" t="s">
        <v>2557</v>
      </c>
    </row>
    <row r="290" spans="1:2" x14ac:dyDescent="0.2">
      <c r="A290" s="7" t="s">
        <v>525</v>
      </c>
      <c r="B290" s="7" t="s">
        <v>2581</v>
      </c>
    </row>
    <row r="291" spans="1:2" x14ac:dyDescent="0.2">
      <c r="A291" s="7" t="s">
        <v>526</v>
      </c>
      <c r="B291" s="7" t="s">
        <v>2587</v>
      </c>
    </row>
    <row r="292" spans="1:2" x14ac:dyDescent="0.2">
      <c r="A292" s="7" t="s">
        <v>527</v>
      </c>
      <c r="B292" s="7" t="s">
        <v>2603</v>
      </c>
    </row>
    <row r="293" spans="1:2" x14ac:dyDescent="0.2">
      <c r="A293" s="7" t="s">
        <v>528</v>
      </c>
      <c r="B293" s="7" t="s">
        <v>2594</v>
      </c>
    </row>
    <row r="294" spans="1:2" x14ac:dyDescent="0.2">
      <c r="A294" s="7" t="s">
        <v>529</v>
      </c>
      <c r="B294" s="7" t="s">
        <v>3330</v>
      </c>
    </row>
    <row r="295" spans="1:2" x14ac:dyDescent="0.2">
      <c r="A295" s="7" t="s">
        <v>530</v>
      </c>
      <c r="B295" s="7" t="s">
        <v>2573</v>
      </c>
    </row>
    <row r="296" spans="1:2" x14ac:dyDescent="0.2">
      <c r="A296" s="7" t="s">
        <v>531</v>
      </c>
      <c r="B296" s="7" t="s">
        <v>2589</v>
      </c>
    </row>
    <row r="297" spans="1:2" x14ac:dyDescent="0.2">
      <c r="A297" s="7" t="s">
        <v>532</v>
      </c>
      <c r="B297" s="7" t="s">
        <v>2553</v>
      </c>
    </row>
    <row r="298" spans="1:2" x14ac:dyDescent="0.2">
      <c r="A298" s="7" t="s">
        <v>533</v>
      </c>
      <c r="B298" s="7" t="s">
        <v>2532</v>
      </c>
    </row>
    <row r="299" spans="1:2" x14ac:dyDescent="0.2">
      <c r="A299" s="7" t="s">
        <v>534</v>
      </c>
      <c r="B299" s="7" t="s">
        <v>2535</v>
      </c>
    </row>
    <row r="300" spans="1:2" x14ac:dyDescent="0.2">
      <c r="A300" s="7" t="s">
        <v>535</v>
      </c>
      <c r="B300" s="7" t="s">
        <v>2537</v>
      </c>
    </row>
    <row r="301" spans="1:2" x14ac:dyDescent="0.2">
      <c r="A301" s="7" t="s">
        <v>536</v>
      </c>
      <c r="B301" s="7" t="s">
        <v>2591</v>
      </c>
    </row>
    <row r="302" spans="1:2" x14ac:dyDescent="0.2">
      <c r="A302" s="7" t="s">
        <v>537</v>
      </c>
      <c r="B302" s="7" t="s">
        <v>2570</v>
      </c>
    </row>
    <row r="303" spans="1:2" x14ac:dyDescent="0.2">
      <c r="A303" s="7" t="s">
        <v>538</v>
      </c>
      <c r="B303" s="7" t="s">
        <v>2567</v>
      </c>
    </row>
    <row r="304" spans="1:2" x14ac:dyDescent="0.2">
      <c r="A304" s="7" t="s">
        <v>539</v>
      </c>
      <c r="B304" s="7" t="s">
        <v>2569</v>
      </c>
    </row>
    <row r="305" spans="1:2" x14ac:dyDescent="0.2">
      <c r="A305" s="7" t="s">
        <v>540</v>
      </c>
      <c r="B305" s="7" t="s">
        <v>2558</v>
      </c>
    </row>
    <row r="306" spans="1:2" x14ac:dyDescent="0.2">
      <c r="A306" s="7" t="s">
        <v>541</v>
      </c>
      <c r="B306" s="7" t="s">
        <v>2588</v>
      </c>
    </row>
    <row r="307" spans="1:2" x14ac:dyDescent="0.2">
      <c r="A307" s="7" t="s">
        <v>542</v>
      </c>
      <c r="B307" s="7" t="s">
        <v>2561</v>
      </c>
    </row>
    <row r="308" spans="1:2" x14ac:dyDescent="0.2">
      <c r="A308" s="7" t="s">
        <v>543</v>
      </c>
      <c r="B308" s="7" t="s">
        <v>3328</v>
      </c>
    </row>
    <row r="309" spans="1:2" x14ac:dyDescent="0.2">
      <c r="A309" s="7" t="s">
        <v>544</v>
      </c>
      <c r="B309" s="7" t="s">
        <v>2602</v>
      </c>
    </row>
    <row r="310" spans="1:2" x14ac:dyDescent="0.2">
      <c r="A310" s="7" t="s">
        <v>545</v>
      </c>
      <c r="B310" s="7" t="s">
        <v>2572</v>
      </c>
    </row>
    <row r="311" spans="1:2" x14ac:dyDescent="0.2">
      <c r="A311" s="7" t="s">
        <v>546</v>
      </c>
      <c r="B311" s="7" t="s">
        <v>2577</v>
      </c>
    </row>
    <row r="312" spans="1:2" x14ac:dyDescent="0.2">
      <c r="A312" s="7" t="s">
        <v>547</v>
      </c>
      <c r="B312" s="7" t="s">
        <v>2578</v>
      </c>
    </row>
    <row r="313" spans="1:2" x14ac:dyDescent="0.2">
      <c r="A313" s="7" t="s">
        <v>548</v>
      </c>
      <c r="B313" s="7" t="s">
        <v>2599</v>
      </c>
    </row>
    <row r="314" spans="1:2" x14ac:dyDescent="0.2">
      <c r="A314" s="7" t="s">
        <v>549</v>
      </c>
      <c r="B314" s="7" t="s">
        <v>2593</v>
      </c>
    </row>
    <row r="315" spans="1:2" x14ac:dyDescent="0.2">
      <c r="A315" s="7" t="s">
        <v>550</v>
      </c>
      <c r="B315" s="7" t="s">
        <v>2576</v>
      </c>
    </row>
    <row r="316" spans="1:2" x14ac:dyDescent="0.2">
      <c r="A316" s="7" t="s">
        <v>551</v>
      </c>
      <c r="B316" s="7" t="s">
        <v>2597</v>
      </c>
    </row>
    <row r="317" spans="1:2" x14ac:dyDescent="0.2">
      <c r="A317" s="7" t="s">
        <v>552</v>
      </c>
      <c r="B317" s="7" t="s">
        <v>2580</v>
      </c>
    </row>
    <row r="318" spans="1:2" x14ac:dyDescent="0.2">
      <c r="A318" s="7" t="s">
        <v>553</v>
      </c>
      <c r="B318" s="7" t="s">
        <v>2556</v>
      </c>
    </row>
    <row r="319" spans="1:2" x14ac:dyDescent="0.2">
      <c r="A319" s="7" t="s">
        <v>554</v>
      </c>
      <c r="B319" s="7" t="s">
        <v>2601</v>
      </c>
    </row>
    <row r="320" spans="1:2" x14ac:dyDescent="0.2">
      <c r="A320" s="7" t="s">
        <v>555</v>
      </c>
      <c r="B320" s="7" t="s">
        <v>2575</v>
      </c>
    </row>
    <row r="321" spans="1:2" x14ac:dyDescent="0.2">
      <c r="A321" s="7" t="s">
        <v>556</v>
      </c>
      <c r="B321" s="7" t="s">
        <v>2583</v>
      </c>
    </row>
    <row r="322" spans="1:2" x14ac:dyDescent="0.2">
      <c r="A322" s="7" t="s">
        <v>557</v>
      </c>
      <c r="B322" s="7" t="s">
        <v>2571</v>
      </c>
    </row>
    <row r="323" spans="1:2" x14ac:dyDescent="0.2">
      <c r="A323" s="7" t="s">
        <v>558</v>
      </c>
      <c r="B323" s="7" t="s">
        <v>2582</v>
      </c>
    </row>
    <row r="324" spans="1:2" x14ac:dyDescent="0.2">
      <c r="A324" s="7" t="s">
        <v>559</v>
      </c>
      <c r="B324" s="7" t="s">
        <v>2584</v>
      </c>
    </row>
    <row r="325" spans="1:2" x14ac:dyDescent="0.2">
      <c r="A325" s="7" t="s">
        <v>560</v>
      </c>
      <c r="B325" s="7" t="s">
        <v>3352</v>
      </c>
    </row>
    <row r="326" spans="1:2" x14ac:dyDescent="0.2">
      <c r="A326" s="7" t="s">
        <v>561</v>
      </c>
      <c r="B326" s="7" t="s">
        <v>3353</v>
      </c>
    </row>
    <row r="327" spans="1:2" x14ac:dyDescent="0.2">
      <c r="A327" s="7" t="s">
        <v>562</v>
      </c>
      <c r="B327" s="7" t="s">
        <v>3356</v>
      </c>
    </row>
    <row r="328" spans="1:2" x14ac:dyDescent="0.2">
      <c r="A328" s="7" t="s">
        <v>563</v>
      </c>
      <c r="B328" s="7" t="s">
        <v>3355</v>
      </c>
    </row>
    <row r="329" spans="1:2" x14ac:dyDescent="0.2">
      <c r="A329" s="7" t="s">
        <v>564</v>
      </c>
      <c r="B329" s="7" t="s">
        <v>3354</v>
      </c>
    </row>
    <row r="330" spans="1:2" x14ac:dyDescent="0.2">
      <c r="A330" s="7" t="s">
        <v>565</v>
      </c>
      <c r="B330" s="7" t="s">
        <v>3358</v>
      </c>
    </row>
    <row r="331" spans="1:2" x14ac:dyDescent="0.2">
      <c r="A331" s="7" t="s">
        <v>566</v>
      </c>
      <c r="B331" s="7" t="s">
        <v>3357</v>
      </c>
    </row>
    <row r="332" spans="1:2" x14ac:dyDescent="0.2">
      <c r="A332" s="7" t="s">
        <v>567</v>
      </c>
      <c r="B332" s="7" t="s">
        <v>3103</v>
      </c>
    </row>
    <row r="333" spans="1:2" x14ac:dyDescent="0.2">
      <c r="A333" s="7" t="s">
        <v>568</v>
      </c>
      <c r="B333" s="7" t="s">
        <v>2350</v>
      </c>
    </row>
    <row r="334" spans="1:2" x14ac:dyDescent="0.2">
      <c r="A334" s="7" t="s">
        <v>569</v>
      </c>
      <c r="B334" s="7" t="s">
        <v>2463</v>
      </c>
    </row>
    <row r="335" spans="1:2" x14ac:dyDescent="0.2">
      <c r="A335" s="7" t="s">
        <v>570</v>
      </c>
      <c r="B335" s="7" t="s">
        <v>2467</v>
      </c>
    </row>
    <row r="336" spans="1:2" x14ac:dyDescent="0.2">
      <c r="A336" s="7" t="s">
        <v>571</v>
      </c>
      <c r="B336" s="7" t="s">
        <v>2335</v>
      </c>
    </row>
    <row r="337" spans="1:2" x14ac:dyDescent="0.2">
      <c r="A337" s="7" t="s">
        <v>572</v>
      </c>
      <c r="B337" s="7" t="s">
        <v>2336</v>
      </c>
    </row>
    <row r="338" spans="1:2" x14ac:dyDescent="0.2">
      <c r="A338" s="7" t="s">
        <v>573</v>
      </c>
      <c r="B338" s="7" t="s">
        <v>2458</v>
      </c>
    </row>
    <row r="339" spans="1:2" x14ac:dyDescent="0.2">
      <c r="A339" s="7" t="s">
        <v>574</v>
      </c>
      <c r="B339" s="7" t="s">
        <v>2404</v>
      </c>
    </row>
    <row r="340" spans="1:2" x14ac:dyDescent="0.2">
      <c r="A340" s="7" t="s">
        <v>575</v>
      </c>
      <c r="B340" s="7" t="s">
        <v>2337</v>
      </c>
    </row>
    <row r="341" spans="1:2" x14ac:dyDescent="0.2">
      <c r="A341" s="7" t="s">
        <v>576</v>
      </c>
      <c r="B341" s="7" t="s">
        <v>2437</v>
      </c>
    </row>
    <row r="342" spans="1:2" x14ac:dyDescent="0.2">
      <c r="A342" s="7" t="s">
        <v>577</v>
      </c>
      <c r="B342" s="7" t="s">
        <v>2410</v>
      </c>
    </row>
    <row r="343" spans="1:2" x14ac:dyDescent="0.2">
      <c r="A343" s="7" t="s">
        <v>578</v>
      </c>
      <c r="B343" s="7" t="s">
        <v>2385</v>
      </c>
    </row>
    <row r="344" spans="1:2" x14ac:dyDescent="0.2">
      <c r="A344" s="7" t="s">
        <v>579</v>
      </c>
      <c r="B344" s="7" t="s">
        <v>2477</v>
      </c>
    </row>
    <row r="345" spans="1:2" x14ac:dyDescent="0.2">
      <c r="A345" s="7" t="s">
        <v>580</v>
      </c>
      <c r="B345" s="7" t="s">
        <v>2395</v>
      </c>
    </row>
    <row r="346" spans="1:2" x14ac:dyDescent="0.2">
      <c r="A346" s="7" t="s">
        <v>581</v>
      </c>
      <c r="B346" s="7" t="s">
        <v>2357</v>
      </c>
    </row>
    <row r="347" spans="1:2" x14ac:dyDescent="0.2">
      <c r="A347" s="7" t="s">
        <v>582</v>
      </c>
      <c r="B347" s="7" t="s">
        <v>2112</v>
      </c>
    </row>
    <row r="348" spans="1:2" x14ac:dyDescent="0.2">
      <c r="A348" s="7" t="s">
        <v>583</v>
      </c>
      <c r="B348" s="7" t="s">
        <v>2367</v>
      </c>
    </row>
    <row r="349" spans="1:2" x14ac:dyDescent="0.2">
      <c r="A349" s="7" t="s">
        <v>584</v>
      </c>
      <c r="B349" s="7" t="s">
        <v>2480</v>
      </c>
    </row>
    <row r="350" spans="1:2" x14ac:dyDescent="0.2">
      <c r="A350" s="7" t="s">
        <v>585</v>
      </c>
      <c r="B350" s="7" t="s">
        <v>2563</v>
      </c>
    </row>
    <row r="351" spans="1:2" x14ac:dyDescent="0.2">
      <c r="A351" s="7" t="s">
        <v>586</v>
      </c>
      <c r="B351" s="7" t="s">
        <v>2393</v>
      </c>
    </row>
    <row r="352" spans="1:2" x14ac:dyDescent="0.2">
      <c r="A352" s="7" t="s">
        <v>587</v>
      </c>
      <c r="B352" s="7" t="s">
        <v>2381</v>
      </c>
    </row>
    <row r="353" spans="1:2" x14ac:dyDescent="0.2">
      <c r="A353" s="7" t="s">
        <v>588</v>
      </c>
      <c r="B353" s="7" t="s">
        <v>2288</v>
      </c>
    </row>
    <row r="354" spans="1:2" x14ac:dyDescent="0.2">
      <c r="A354" s="7" t="s">
        <v>589</v>
      </c>
      <c r="B354" s="7" t="s">
        <v>2386</v>
      </c>
    </row>
    <row r="355" spans="1:2" x14ac:dyDescent="0.2">
      <c r="A355" s="7" t="s">
        <v>590</v>
      </c>
      <c r="B355" s="7" t="s">
        <v>2406</v>
      </c>
    </row>
    <row r="356" spans="1:2" x14ac:dyDescent="0.2">
      <c r="A356" s="7" t="s">
        <v>591</v>
      </c>
      <c r="B356" s="7" t="s">
        <v>2439</v>
      </c>
    </row>
    <row r="357" spans="1:2" x14ac:dyDescent="0.2">
      <c r="A357" s="7" t="s">
        <v>592</v>
      </c>
      <c r="B357" s="7" t="s">
        <v>2338</v>
      </c>
    </row>
    <row r="358" spans="1:2" x14ac:dyDescent="0.2">
      <c r="A358" s="7" t="s">
        <v>593</v>
      </c>
      <c r="B358" s="7" t="s">
        <v>2339</v>
      </c>
    </row>
    <row r="359" spans="1:2" x14ac:dyDescent="0.2">
      <c r="A359" s="7" t="s">
        <v>594</v>
      </c>
      <c r="B359" s="7" t="s">
        <v>2310</v>
      </c>
    </row>
    <row r="360" spans="1:2" x14ac:dyDescent="0.2">
      <c r="A360" s="7" t="s">
        <v>595</v>
      </c>
      <c r="B360" s="7" t="s">
        <v>2453</v>
      </c>
    </row>
    <row r="361" spans="1:2" x14ac:dyDescent="0.2">
      <c r="A361" s="7" t="s">
        <v>596</v>
      </c>
      <c r="B361" s="7" t="s">
        <v>2289</v>
      </c>
    </row>
    <row r="362" spans="1:2" x14ac:dyDescent="0.2">
      <c r="A362" s="7" t="s">
        <v>597</v>
      </c>
      <c r="B362" s="7" t="s">
        <v>2471</v>
      </c>
    </row>
    <row r="363" spans="1:2" x14ac:dyDescent="0.2">
      <c r="A363" s="7" t="s">
        <v>598</v>
      </c>
      <c r="B363" s="7" t="s">
        <v>2351</v>
      </c>
    </row>
    <row r="364" spans="1:2" x14ac:dyDescent="0.2">
      <c r="A364" s="7" t="s">
        <v>599</v>
      </c>
      <c r="B364" s="7" t="s">
        <v>2377</v>
      </c>
    </row>
    <row r="365" spans="1:2" x14ac:dyDescent="0.2">
      <c r="A365" s="7" t="s">
        <v>600</v>
      </c>
      <c r="B365" s="7" t="s">
        <v>2361</v>
      </c>
    </row>
    <row r="366" spans="1:2" x14ac:dyDescent="0.2">
      <c r="A366" s="7" t="s">
        <v>601</v>
      </c>
      <c r="B366" s="7" t="s">
        <v>2362</v>
      </c>
    </row>
    <row r="367" spans="1:2" x14ac:dyDescent="0.2">
      <c r="A367" s="7" t="s">
        <v>602</v>
      </c>
      <c r="B367" s="7" t="s">
        <v>2340</v>
      </c>
    </row>
    <row r="368" spans="1:2" x14ac:dyDescent="0.2">
      <c r="A368" s="7" t="s">
        <v>603</v>
      </c>
      <c r="B368" s="7" t="s">
        <v>2314</v>
      </c>
    </row>
    <row r="369" spans="1:2" x14ac:dyDescent="0.2">
      <c r="A369" s="7" t="s">
        <v>604</v>
      </c>
      <c r="B369" s="7" t="s">
        <v>2315</v>
      </c>
    </row>
    <row r="370" spans="1:2" x14ac:dyDescent="0.2">
      <c r="A370" s="7" t="s">
        <v>605</v>
      </c>
      <c r="B370" s="7" t="s">
        <v>2316</v>
      </c>
    </row>
    <row r="371" spans="1:2" x14ac:dyDescent="0.2">
      <c r="A371" s="7" t="s">
        <v>606</v>
      </c>
      <c r="B371" s="7" t="s">
        <v>2447</v>
      </c>
    </row>
    <row r="372" spans="1:2" x14ac:dyDescent="0.2">
      <c r="A372" s="7" t="s">
        <v>607</v>
      </c>
      <c r="B372" s="7" t="s">
        <v>2106</v>
      </c>
    </row>
    <row r="373" spans="1:2" x14ac:dyDescent="0.2">
      <c r="A373" s="7" t="s">
        <v>608</v>
      </c>
      <c r="B373" s="7" t="s">
        <v>2461</v>
      </c>
    </row>
    <row r="374" spans="1:2" x14ac:dyDescent="0.2">
      <c r="A374" s="7" t="s">
        <v>609</v>
      </c>
      <c r="B374" s="7" t="s">
        <v>2317</v>
      </c>
    </row>
    <row r="375" spans="1:2" x14ac:dyDescent="0.2">
      <c r="A375" s="7" t="s">
        <v>610</v>
      </c>
      <c r="B375" s="7" t="s">
        <v>2416</v>
      </c>
    </row>
    <row r="376" spans="1:2" x14ac:dyDescent="0.2">
      <c r="A376" s="7" t="s">
        <v>611</v>
      </c>
      <c r="B376" s="7" t="s">
        <v>2434</v>
      </c>
    </row>
    <row r="377" spans="1:2" x14ac:dyDescent="0.2">
      <c r="A377" s="7" t="s">
        <v>612</v>
      </c>
      <c r="B377" s="7" t="s">
        <v>2425</v>
      </c>
    </row>
    <row r="378" spans="1:2" x14ac:dyDescent="0.2">
      <c r="A378" s="7" t="s">
        <v>613</v>
      </c>
      <c r="B378" s="7" t="s">
        <v>2436</v>
      </c>
    </row>
    <row r="379" spans="1:2" x14ac:dyDescent="0.2">
      <c r="A379" s="7" t="s">
        <v>614</v>
      </c>
      <c r="B379" s="7" t="s">
        <v>2290</v>
      </c>
    </row>
    <row r="380" spans="1:2" x14ac:dyDescent="0.2">
      <c r="A380" s="7" t="s">
        <v>615</v>
      </c>
      <c r="B380" s="7" t="s">
        <v>2391</v>
      </c>
    </row>
    <row r="381" spans="1:2" x14ac:dyDescent="0.2">
      <c r="A381" s="7" t="s">
        <v>616</v>
      </c>
      <c r="B381" s="7" t="s">
        <v>2564</v>
      </c>
    </row>
    <row r="382" spans="1:2" x14ac:dyDescent="0.2">
      <c r="A382" s="7" t="s">
        <v>617</v>
      </c>
      <c r="B382" s="7" t="s">
        <v>2446</v>
      </c>
    </row>
    <row r="383" spans="1:2" x14ac:dyDescent="0.2">
      <c r="A383" s="7" t="s">
        <v>618</v>
      </c>
      <c r="B383" s="7" t="s">
        <v>2448</v>
      </c>
    </row>
    <row r="384" spans="1:2" x14ac:dyDescent="0.2">
      <c r="A384" s="7" t="s">
        <v>619</v>
      </c>
      <c r="B384" s="7" t="s">
        <v>2420</v>
      </c>
    </row>
    <row r="385" spans="1:2" x14ac:dyDescent="0.2">
      <c r="A385" s="7" t="s">
        <v>620</v>
      </c>
      <c r="B385" s="7" t="s">
        <v>2457</v>
      </c>
    </row>
    <row r="386" spans="1:2" x14ac:dyDescent="0.2">
      <c r="A386" s="7" t="s">
        <v>621</v>
      </c>
      <c r="B386" s="7" t="s">
        <v>2466</v>
      </c>
    </row>
    <row r="387" spans="1:2" x14ac:dyDescent="0.2">
      <c r="A387" s="7" t="s">
        <v>622</v>
      </c>
      <c r="B387" s="7" t="s">
        <v>2400</v>
      </c>
    </row>
    <row r="388" spans="1:2" x14ac:dyDescent="0.2">
      <c r="A388" s="7" t="s">
        <v>623</v>
      </c>
      <c r="B388" s="7" t="s">
        <v>2318</v>
      </c>
    </row>
    <row r="389" spans="1:2" x14ac:dyDescent="0.2">
      <c r="A389" s="7" t="s">
        <v>624</v>
      </c>
      <c r="B389" s="7" t="s">
        <v>2382</v>
      </c>
    </row>
    <row r="390" spans="1:2" x14ac:dyDescent="0.2">
      <c r="A390" s="7" t="s">
        <v>625</v>
      </c>
      <c r="B390" s="7" t="s">
        <v>2319</v>
      </c>
    </row>
    <row r="391" spans="1:2" x14ac:dyDescent="0.2">
      <c r="A391" s="7" t="s">
        <v>626</v>
      </c>
      <c r="B391" s="7" t="s">
        <v>2469</v>
      </c>
    </row>
    <row r="392" spans="1:2" x14ac:dyDescent="0.2">
      <c r="A392" s="7" t="s">
        <v>627</v>
      </c>
      <c r="B392" s="7" t="s">
        <v>2320</v>
      </c>
    </row>
    <row r="393" spans="1:2" x14ac:dyDescent="0.2">
      <c r="A393" s="7" t="s">
        <v>628</v>
      </c>
      <c r="B393" s="7" t="s">
        <v>2373</v>
      </c>
    </row>
    <row r="394" spans="1:2" x14ac:dyDescent="0.2">
      <c r="A394" s="7" t="s">
        <v>629</v>
      </c>
      <c r="B394" s="7" t="s">
        <v>2311</v>
      </c>
    </row>
    <row r="395" spans="1:2" x14ac:dyDescent="0.2">
      <c r="A395" s="7" t="s">
        <v>630</v>
      </c>
      <c r="B395" s="7" t="s">
        <v>2369</v>
      </c>
    </row>
    <row r="396" spans="1:2" x14ac:dyDescent="0.2">
      <c r="A396" s="7" t="s">
        <v>631</v>
      </c>
      <c r="B396" s="7" t="s">
        <v>2454</v>
      </c>
    </row>
    <row r="397" spans="1:2" x14ac:dyDescent="0.2">
      <c r="A397" s="7" t="s">
        <v>632</v>
      </c>
      <c r="B397" s="7" t="s">
        <v>2470</v>
      </c>
    </row>
    <row r="398" spans="1:2" x14ac:dyDescent="0.2">
      <c r="A398" s="7" t="s">
        <v>633</v>
      </c>
      <c r="B398" s="7" t="s">
        <v>2284</v>
      </c>
    </row>
    <row r="399" spans="1:2" x14ac:dyDescent="0.2">
      <c r="A399" s="7" t="s">
        <v>634</v>
      </c>
      <c r="B399" s="7" t="s">
        <v>2441</v>
      </c>
    </row>
    <row r="400" spans="1:2" x14ac:dyDescent="0.2">
      <c r="A400" s="7" t="s">
        <v>635</v>
      </c>
      <c r="B400" s="7" t="s">
        <v>2396</v>
      </c>
    </row>
    <row r="401" spans="1:2" x14ac:dyDescent="0.2">
      <c r="A401" s="7" t="s">
        <v>636</v>
      </c>
      <c r="B401" s="7" t="s">
        <v>2306</v>
      </c>
    </row>
    <row r="402" spans="1:2" x14ac:dyDescent="0.2">
      <c r="A402" s="7" t="s">
        <v>637</v>
      </c>
      <c r="B402" s="7" t="s">
        <v>2370</v>
      </c>
    </row>
    <row r="403" spans="1:2" x14ac:dyDescent="0.2">
      <c r="A403" s="7" t="s">
        <v>638</v>
      </c>
      <c r="B403" s="7" t="s">
        <v>2460</v>
      </c>
    </row>
    <row r="404" spans="1:2" x14ac:dyDescent="0.2">
      <c r="A404" s="7" t="s">
        <v>639</v>
      </c>
      <c r="B404" s="7" t="s">
        <v>2445</v>
      </c>
    </row>
    <row r="405" spans="1:2" x14ac:dyDescent="0.2">
      <c r="A405" s="7" t="s">
        <v>640</v>
      </c>
      <c r="B405" s="7" t="s">
        <v>2478</v>
      </c>
    </row>
    <row r="406" spans="1:2" x14ac:dyDescent="0.2">
      <c r="A406" s="7" t="s">
        <v>641</v>
      </c>
      <c r="B406" s="7" t="s">
        <v>2438</v>
      </c>
    </row>
    <row r="407" spans="1:2" x14ac:dyDescent="0.2">
      <c r="A407" s="7" t="s">
        <v>642</v>
      </c>
      <c r="B407" s="7" t="s">
        <v>2307</v>
      </c>
    </row>
    <row r="408" spans="1:2" x14ac:dyDescent="0.2">
      <c r="A408" s="7" t="s">
        <v>643</v>
      </c>
      <c r="B408" s="7" t="s">
        <v>2321</v>
      </c>
    </row>
    <row r="409" spans="1:2" x14ac:dyDescent="0.2">
      <c r="A409" s="7" t="s">
        <v>644</v>
      </c>
      <c r="B409" s="7" t="s">
        <v>2476</v>
      </c>
    </row>
    <row r="410" spans="1:2" x14ac:dyDescent="0.2">
      <c r="A410" s="7" t="s">
        <v>645</v>
      </c>
      <c r="B410" s="7" t="s">
        <v>2376</v>
      </c>
    </row>
    <row r="411" spans="1:2" x14ac:dyDescent="0.2">
      <c r="A411" s="7" t="s">
        <v>646</v>
      </c>
      <c r="B411" s="7" t="s">
        <v>2342</v>
      </c>
    </row>
    <row r="412" spans="1:2" x14ac:dyDescent="0.2">
      <c r="A412" s="7" t="s">
        <v>647</v>
      </c>
      <c r="B412" s="7" t="s">
        <v>2462</v>
      </c>
    </row>
    <row r="413" spans="1:2" x14ac:dyDescent="0.2">
      <c r="A413" s="7" t="s">
        <v>648</v>
      </c>
      <c r="B413" s="7" t="s">
        <v>2464</v>
      </c>
    </row>
    <row r="414" spans="1:2" x14ac:dyDescent="0.2">
      <c r="A414" s="7" t="s">
        <v>649</v>
      </c>
      <c r="B414" s="7" t="s">
        <v>2371</v>
      </c>
    </row>
    <row r="415" spans="1:2" x14ac:dyDescent="0.2">
      <c r="A415" s="7" t="s">
        <v>650</v>
      </c>
      <c r="B415" s="7" t="s">
        <v>2343</v>
      </c>
    </row>
    <row r="416" spans="1:2" x14ac:dyDescent="0.2">
      <c r="A416" s="7" t="s">
        <v>651</v>
      </c>
      <c r="B416" s="7" t="s">
        <v>2421</v>
      </c>
    </row>
    <row r="417" spans="1:2" x14ac:dyDescent="0.2">
      <c r="A417" s="7" t="s">
        <v>652</v>
      </c>
      <c r="B417" s="7" t="s">
        <v>2473</v>
      </c>
    </row>
    <row r="418" spans="1:2" x14ac:dyDescent="0.2">
      <c r="A418" s="7" t="s">
        <v>653</v>
      </c>
      <c r="B418" s="7" t="s">
        <v>2459</v>
      </c>
    </row>
    <row r="419" spans="1:2" x14ac:dyDescent="0.2">
      <c r="A419" s="7" t="s">
        <v>654</v>
      </c>
      <c r="B419" s="7" t="s">
        <v>2432</v>
      </c>
    </row>
    <row r="420" spans="1:2" x14ac:dyDescent="0.2">
      <c r="A420" s="7" t="s">
        <v>655</v>
      </c>
      <c r="B420" s="7" t="s">
        <v>2344</v>
      </c>
    </row>
    <row r="421" spans="1:2" x14ac:dyDescent="0.2">
      <c r="A421" s="7" t="s">
        <v>656</v>
      </c>
      <c r="B421" s="7" t="s">
        <v>2352</v>
      </c>
    </row>
    <row r="422" spans="1:2" x14ac:dyDescent="0.2">
      <c r="A422" s="7" t="s">
        <v>657</v>
      </c>
      <c r="B422" s="7" t="s">
        <v>2365</v>
      </c>
    </row>
    <row r="423" spans="1:2" x14ac:dyDescent="0.2">
      <c r="A423" s="7" t="s">
        <v>658</v>
      </c>
      <c r="B423" s="7" t="s">
        <v>2449</v>
      </c>
    </row>
    <row r="424" spans="1:2" x14ac:dyDescent="0.2">
      <c r="A424" s="7" t="s">
        <v>659</v>
      </c>
      <c r="B424" s="7" t="s">
        <v>2322</v>
      </c>
    </row>
    <row r="425" spans="1:2" x14ac:dyDescent="0.2">
      <c r="A425" s="7" t="s">
        <v>660</v>
      </c>
      <c r="B425" s="7" t="s">
        <v>2429</v>
      </c>
    </row>
    <row r="426" spans="1:2" x14ac:dyDescent="0.2">
      <c r="A426" s="7" t="s">
        <v>661</v>
      </c>
      <c r="B426" s="7" t="s">
        <v>2468</v>
      </c>
    </row>
    <row r="427" spans="1:2" x14ac:dyDescent="0.2">
      <c r="A427" s="7" t="s">
        <v>662</v>
      </c>
      <c r="B427" s="7" t="s">
        <v>2442</v>
      </c>
    </row>
    <row r="428" spans="1:2" x14ac:dyDescent="0.2">
      <c r="A428" s="7" t="s">
        <v>663</v>
      </c>
      <c r="B428" s="7" t="s">
        <v>2358</v>
      </c>
    </row>
    <row r="429" spans="1:2" x14ac:dyDescent="0.2">
      <c r="A429" s="7" t="s">
        <v>664</v>
      </c>
      <c r="B429" s="7" t="s">
        <v>2479</v>
      </c>
    </row>
    <row r="430" spans="1:2" x14ac:dyDescent="0.2">
      <c r="A430" s="7" t="s">
        <v>665</v>
      </c>
      <c r="B430" s="7" t="s">
        <v>2360</v>
      </c>
    </row>
    <row r="431" spans="1:2" x14ac:dyDescent="0.2">
      <c r="A431" s="7" t="s">
        <v>666</v>
      </c>
      <c r="B431" s="7" t="s">
        <v>2426</v>
      </c>
    </row>
    <row r="432" spans="1:2" x14ac:dyDescent="0.2">
      <c r="A432" s="7" t="s">
        <v>667</v>
      </c>
      <c r="B432" s="7" t="s">
        <v>2455</v>
      </c>
    </row>
    <row r="433" spans="1:2" x14ac:dyDescent="0.2">
      <c r="A433" s="7" t="s">
        <v>668</v>
      </c>
      <c r="B433" s="7" t="s">
        <v>2435</v>
      </c>
    </row>
    <row r="434" spans="1:2" x14ac:dyDescent="0.2">
      <c r="A434" s="7" t="s">
        <v>669</v>
      </c>
      <c r="B434" s="7" t="s">
        <v>2427</v>
      </c>
    </row>
    <row r="435" spans="1:2" x14ac:dyDescent="0.2">
      <c r="A435" s="7" t="s">
        <v>670</v>
      </c>
      <c r="B435" s="7" t="s">
        <v>2323</v>
      </c>
    </row>
    <row r="436" spans="1:2" x14ac:dyDescent="0.2">
      <c r="A436" s="7" t="s">
        <v>671</v>
      </c>
      <c r="B436" s="7" t="s">
        <v>2341</v>
      </c>
    </row>
    <row r="437" spans="1:2" x14ac:dyDescent="0.2">
      <c r="A437" s="7" t="s">
        <v>672</v>
      </c>
      <c r="B437" s="7" t="s">
        <v>2388</v>
      </c>
    </row>
    <row r="438" spans="1:2" x14ac:dyDescent="0.2">
      <c r="A438" s="7" t="s">
        <v>673</v>
      </c>
      <c r="B438" s="7" t="s">
        <v>2562</v>
      </c>
    </row>
    <row r="439" spans="1:2" x14ac:dyDescent="0.2">
      <c r="A439" s="7" t="s">
        <v>674</v>
      </c>
      <c r="B439" s="7" t="s">
        <v>2324</v>
      </c>
    </row>
    <row r="440" spans="1:2" x14ac:dyDescent="0.2">
      <c r="A440" s="7" t="s">
        <v>675</v>
      </c>
      <c r="B440" s="7" t="s">
        <v>2440</v>
      </c>
    </row>
    <row r="441" spans="1:2" x14ac:dyDescent="0.2">
      <c r="A441" s="7" t="s">
        <v>676</v>
      </c>
      <c r="B441" s="7" t="s">
        <v>2401</v>
      </c>
    </row>
    <row r="442" spans="1:2" x14ac:dyDescent="0.2">
      <c r="A442" s="7" t="s">
        <v>677</v>
      </c>
      <c r="B442" s="7" t="s">
        <v>2450</v>
      </c>
    </row>
    <row r="443" spans="1:2" x14ac:dyDescent="0.2">
      <c r="A443" s="7" t="s">
        <v>678</v>
      </c>
      <c r="B443" s="7" t="s">
        <v>2378</v>
      </c>
    </row>
    <row r="444" spans="1:2" x14ac:dyDescent="0.2">
      <c r="A444" s="7" t="s">
        <v>679</v>
      </c>
      <c r="B444" s="7" t="s">
        <v>2456</v>
      </c>
    </row>
    <row r="445" spans="1:2" x14ac:dyDescent="0.2">
      <c r="A445" s="7" t="s">
        <v>680</v>
      </c>
      <c r="B445" s="7" t="s">
        <v>2368</v>
      </c>
    </row>
    <row r="446" spans="1:2" x14ac:dyDescent="0.2">
      <c r="A446" s="7" t="s">
        <v>681</v>
      </c>
      <c r="B446" s="7" t="s">
        <v>2345</v>
      </c>
    </row>
    <row r="447" spans="1:2" x14ac:dyDescent="0.2">
      <c r="A447" s="7" t="s">
        <v>682</v>
      </c>
      <c r="B447" s="7" t="s">
        <v>2444</v>
      </c>
    </row>
    <row r="448" spans="1:2" x14ac:dyDescent="0.2">
      <c r="A448" s="7" t="s">
        <v>683</v>
      </c>
      <c r="B448" s="7" t="s">
        <v>2325</v>
      </c>
    </row>
    <row r="449" spans="1:2" x14ac:dyDescent="0.2">
      <c r="A449" s="7" t="s">
        <v>684</v>
      </c>
      <c r="B449" s="7" t="s">
        <v>2419</v>
      </c>
    </row>
    <row r="450" spans="1:2" x14ac:dyDescent="0.2">
      <c r="A450" s="7" t="s">
        <v>685</v>
      </c>
      <c r="B450" s="7" t="s">
        <v>2291</v>
      </c>
    </row>
    <row r="451" spans="1:2" x14ac:dyDescent="0.2">
      <c r="A451" s="7" t="s">
        <v>686</v>
      </c>
      <c r="B451" s="7" t="s">
        <v>2292</v>
      </c>
    </row>
    <row r="452" spans="1:2" x14ac:dyDescent="0.2">
      <c r="A452" s="7" t="s">
        <v>687</v>
      </c>
      <c r="B452" s="7" t="s">
        <v>2405</v>
      </c>
    </row>
    <row r="453" spans="1:2" x14ac:dyDescent="0.2">
      <c r="A453" s="7" t="s">
        <v>688</v>
      </c>
      <c r="B453" s="7" t="s">
        <v>2326</v>
      </c>
    </row>
    <row r="454" spans="1:2" x14ac:dyDescent="0.2">
      <c r="A454" s="7" t="s">
        <v>689</v>
      </c>
      <c r="B454" s="7" t="s">
        <v>2107</v>
      </c>
    </row>
    <row r="455" spans="1:2" x14ac:dyDescent="0.2">
      <c r="A455" s="7" t="s">
        <v>690</v>
      </c>
      <c r="B455" s="7" t="s">
        <v>2346</v>
      </c>
    </row>
    <row r="456" spans="1:2" x14ac:dyDescent="0.2">
      <c r="A456" s="7" t="s">
        <v>691</v>
      </c>
      <c r="B456" s="7" t="s">
        <v>2293</v>
      </c>
    </row>
    <row r="457" spans="1:2" x14ac:dyDescent="0.2">
      <c r="A457" s="7" t="s">
        <v>692</v>
      </c>
      <c r="B457" s="7" t="s">
        <v>2407</v>
      </c>
    </row>
    <row r="458" spans="1:2" x14ac:dyDescent="0.2">
      <c r="A458" s="7" t="s">
        <v>693</v>
      </c>
      <c r="B458" s="7" t="s">
        <v>2398</v>
      </c>
    </row>
    <row r="459" spans="1:2" x14ac:dyDescent="0.2">
      <c r="A459" s="7" t="s">
        <v>694</v>
      </c>
      <c r="B459" s="7" t="s">
        <v>2327</v>
      </c>
    </row>
    <row r="460" spans="1:2" x14ac:dyDescent="0.2">
      <c r="A460" s="7" t="s">
        <v>695</v>
      </c>
      <c r="B460" s="7" t="s">
        <v>2353</v>
      </c>
    </row>
    <row r="461" spans="1:2" x14ac:dyDescent="0.2">
      <c r="A461" s="7" t="s">
        <v>696</v>
      </c>
      <c r="B461" s="7" t="s">
        <v>2297</v>
      </c>
    </row>
    <row r="462" spans="1:2" x14ac:dyDescent="0.2">
      <c r="A462" s="7" t="s">
        <v>697</v>
      </c>
      <c r="B462" s="7" t="s">
        <v>2328</v>
      </c>
    </row>
    <row r="463" spans="1:2" x14ac:dyDescent="0.2">
      <c r="A463" s="7" t="s">
        <v>698</v>
      </c>
      <c r="B463" s="7" t="s">
        <v>2363</v>
      </c>
    </row>
    <row r="464" spans="1:2" x14ac:dyDescent="0.2">
      <c r="A464" s="7" t="s">
        <v>699</v>
      </c>
      <c r="B464" s="7" t="s">
        <v>2364</v>
      </c>
    </row>
    <row r="465" spans="1:2" x14ac:dyDescent="0.2">
      <c r="A465" s="7" t="s">
        <v>700</v>
      </c>
      <c r="B465" s="7" t="s">
        <v>2428</v>
      </c>
    </row>
    <row r="466" spans="1:2" x14ac:dyDescent="0.2">
      <c r="A466" s="7" t="s">
        <v>701</v>
      </c>
      <c r="B466" s="7" t="s">
        <v>2384</v>
      </c>
    </row>
    <row r="467" spans="1:2" x14ac:dyDescent="0.2">
      <c r="A467" s="7" t="s">
        <v>702</v>
      </c>
      <c r="B467" s="7" t="s">
        <v>2375</v>
      </c>
    </row>
    <row r="468" spans="1:2" x14ac:dyDescent="0.2">
      <c r="A468" s="7" t="s">
        <v>703</v>
      </c>
      <c r="B468" s="7" t="s">
        <v>2329</v>
      </c>
    </row>
    <row r="469" spans="1:2" x14ac:dyDescent="0.2">
      <c r="A469" s="7" t="s">
        <v>704</v>
      </c>
      <c r="B469" s="7" t="s">
        <v>2356</v>
      </c>
    </row>
    <row r="470" spans="1:2" x14ac:dyDescent="0.2">
      <c r="A470" s="7" t="s">
        <v>705</v>
      </c>
      <c r="B470" s="7" t="s">
        <v>2330</v>
      </c>
    </row>
    <row r="471" spans="1:2" x14ac:dyDescent="0.2">
      <c r="A471" s="7" t="s">
        <v>706</v>
      </c>
      <c r="B471" s="7" t="s">
        <v>2451</v>
      </c>
    </row>
    <row r="472" spans="1:2" x14ac:dyDescent="0.2">
      <c r="A472" s="7" t="s">
        <v>707</v>
      </c>
      <c r="B472" s="7" t="s">
        <v>2285</v>
      </c>
    </row>
    <row r="473" spans="1:2" x14ac:dyDescent="0.2">
      <c r="A473" s="7" t="s">
        <v>708</v>
      </c>
      <c r="B473" s="7" t="s">
        <v>2286</v>
      </c>
    </row>
    <row r="474" spans="1:2" x14ac:dyDescent="0.2">
      <c r="A474" s="7" t="s">
        <v>709</v>
      </c>
      <c r="B474" s="7" t="s">
        <v>2296</v>
      </c>
    </row>
    <row r="475" spans="1:2" x14ac:dyDescent="0.2">
      <c r="A475" s="7" t="s">
        <v>710</v>
      </c>
      <c r="B475" s="7" t="s">
        <v>2402</v>
      </c>
    </row>
    <row r="476" spans="1:2" x14ac:dyDescent="0.2">
      <c r="A476" s="7" t="s">
        <v>711</v>
      </c>
      <c r="B476" s="7" t="s">
        <v>2397</v>
      </c>
    </row>
    <row r="477" spans="1:2" x14ac:dyDescent="0.2">
      <c r="A477" s="7" t="s">
        <v>712</v>
      </c>
      <c r="B477" s="7" t="s">
        <v>2408</v>
      </c>
    </row>
    <row r="478" spans="1:2" x14ac:dyDescent="0.2">
      <c r="A478" s="7" t="s">
        <v>713</v>
      </c>
      <c r="B478" s="7" t="s">
        <v>2390</v>
      </c>
    </row>
    <row r="479" spans="1:2" x14ac:dyDescent="0.2">
      <c r="A479" s="7" t="s">
        <v>714</v>
      </c>
      <c r="B479" s="7" t="s">
        <v>2394</v>
      </c>
    </row>
    <row r="480" spans="1:2" x14ac:dyDescent="0.2">
      <c r="A480" s="7" t="s">
        <v>715</v>
      </c>
      <c r="B480" s="7" t="s">
        <v>2331</v>
      </c>
    </row>
    <row r="481" spans="1:2" x14ac:dyDescent="0.2">
      <c r="A481" s="7" t="s">
        <v>716</v>
      </c>
      <c r="B481" s="7" t="s">
        <v>2354</v>
      </c>
    </row>
    <row r="482" spans="1:2" x14ac:dyDescent="0.2">
      <c r="A482" s="7" t="s">
        <v>717</v>
      </c>
      <c r="B482" s="7" t="s">
        <v>2403</v>
      </c>
    </row>
    <row r="483" spans="1:2" x14ac:dyDescent="0.2">
      <c r="A483" s="7" t="s">
        <v>718</v>
      </c>
      <c r="B483" s="7" t="s">
        <v>2443</v>
      </c>
    </row>
    <row r="484" spans="1:2" x14ac:dyDescent="0.2">
      <c r="A484" s="7" t="s">
        <v>719</v>
      </c>
      <c r="B484" s="7" t="s">
        <v>2433</v>
      </c>
    </row>
    <row r="485" spans="1:2" x14ac:dyDescent="0.2">
      <c r="A485" s="7" t="s">
        <v>720</v>
      </c>
      <c r="B485" s="7" t="s">
        <v>2347</v>
      </c>
    </row>
    <row r="486" spans="1:2" x14ac:dyDescent="0.2">
      <c r="A486" s="7" t="s">
        <v>721</v>
      </c>
      <c r="B486" s="7" t="s">
        <v>2348</v>
      </c>
    </row>
    <row r="487" spans="1:2" x14ac:dyDescent="0.2">
      <c r="A487" s="7" t="s">
        <v>722</v>
      </c>
      <c r="B487" s="7" t="s">
        <v>2409</v>
      </c>
    </row>
    <row r="488" spans="1:2" x14ac:dyDescent="0.2">
      <c r="A488" s="7" t="s">
        <v>723</v>
      </c>
      <c r="B488" s="7" t="s">
        <v>2312</v>
      </c>
    </row>
    <row r="489" spans="1:2" x14ac:dyDescent="0.2">
      <c r="A489" s="7" t="s">
        <v>724</v>
      </c>
      <c r="B489" s="7" t="s">
        <v>2372</v>
      </c>
    </row>
    <row r="490" spans="1:2" x14ac:dyDescent="0.2">
      <c r="A490" s="7" t="s">
        <v>725</v>
      </c>
      <c r="B490" s="7" t="s">
        <v>2108</v>
      </c>
    </row>
    <row r="491" spans="1:2" x14ac:dyDescent="0.2">
      <c r="A491" s="7" t="s">
        <v>726</v>
      </c>
      <c r="B491" s="7" t="s">
        <v>2313</v>
      </c>
    </row>
    <row r="492" spans="1:2" x14ac:dyDescent="0.2">
      <c r="A492" s="7" t="s">
        <v>727</v>
      </c>
      <c r="B492" s="7" t="s">
        <v>2287</v>
      </c>
    </row>
    <row r="493" spans="1:2" x14ac:dyDescent="0.2">
      <c r="A493" s="7" t="s">
        <v>728</v>
      </c>
      <c r="B493" s="7" t="s">
        <v>2383</v>
      </c>
    </row>
    <row r="494" spans="1:2" x14ac:dyDescent="0.2">
      <c r="A494" s="7" t="s">
        <v>729</v>
      </c>
      <c r="B494" s="7" t="s">
        <v>2472</v>
      </c>
    </row>
    <row r="495" spans="1:2" x14ac:dyDescent="0.2">
      <c r="A495" s="7" t="s">
        <v>730</v>
      </c>
      <c r="B495" s="7" t="s">
        <v>2379</v>
      </c>
    </row>
    <row r="496" spans="1:2" x14ac:dyDescent="0.2">
      <c r="A496" s="7" t="s">
        <v>731</v>
      </c>
      <c r="B496" s="7" t="s">
        <v>2332</v>
      </c>
    </row>
    <row r="497" spans="1:2" x14ac:dyDescent="0.2">
      <c r="A497" s="7" t="s">
        <v>732</v>
      </c>
      <c r="B497" s="7" t="s">
        <v>2392</v>
      </c>
    </row>
    <row r="498" spans="1:2" x14ac:dyDescent="0.2">
      <c r="A498" s="7" t="s">
        <v>733</v>
      </c>
      <c r="B498" s="7" t="s">
        <v>2308</v>
      </c>
    </row>
    <row r="499" spans="1:2" x14ac:dyDescent="0.2">
      <c r="A499" s="7" t="s">
        <v>734</v>
      </c>
      <c r="B499" s="7" t="s">
        <v>2109</v>
      </c>
    </row>
    <row r="500" spans="1:2" x14ac:dyDescent="0.2">
      <c r="A500" s="7" t="s">
        <v>735</v>
      </c>
      <c r="B500" s="7" t="s">
        <v>2380</v>
      </c>
    </row>
    <row r="501" spans="1:2" x14ac:dyDescent="0.2">
      <c r="A501" s="7" t="s">
        <v>736</v>
      </c>
      <c r="B501" s="7" t="s">
        <v>2374</v>
      </c>
    </row>
    <row r="502" spans="1:2" x14ac:dyDescent="0.2">
      <c r="A502" s="7" t="s">
        <v>737</v>
      </c>
      <c r="B502" s="7" t="s">
        <v>2105</v>
      </c>
    </row>
    <row r="503" spans="1:2" x14ac:dyDescent="0.2">
      <c r="A503" s="7" t="s">
        <v>738</v>
      </c>
      <c r="B503" s="7" t="s">
        <v>2474</v>
      </c>
    </row>
    <row r="504" spans="1:2" x14ac:dyDescent="0.2">
      <c r="A504" s="7" t="s">
        <v>739</v>
      </c>
      <c r="B504" s="7" t="s">
        <v>2110</v>
      </c>
    </row>
    <row r="505" spans="1:2" x14ac:dyDescent="0.2">
      <c r="A505" s="7" t="s">
        <v>740</v>
      </c>
      <c r="B505" s="7" t="s">
        <v>2333</v>
      </c>
    </row>
    <row r="506" spans="1:2" x14ac:dyDescent="0.2">
      <c r="A506" s="7" t="s">
        <v>741</v>
      </c>
      <c r="B506" s="7" t="s">
        <v>2565</v>
      </c>
    </row>
    <row r="507" spans="1:2" x14ac:dyDescent="0.2">
      <c r="A507" s="7" t="s">
        <v>742</v>
      </c>
      <c r="B507" s="7" t="s">
        <v>2359</v>
      </c>
    </row>
    <row r="508" spans="1:2" x14ac:dyDescent="0.2">
      <c r="A508" s="7" t="s">
        <v>743</v>
      </c>
      <c r="B508" s="7" t="s">
        <v>2430</v>
      </c>
    </row>
    <row r="509" spans="1:2" x14ac:dyDescent="0.2">
      <c r="A509" s="7" t="s">
        <v>744</v>
      </c>
      <c r="B509" s="7" t="s">
        <v>2349</v>
      </c>
    </row>
    <row r="510" spans="1:2" x14ac:dyDescent="0.2">
      <c r="A510" s="7" t="s">
        <v>745</v>
      </c>
      <c r="B510" s="7" t="s">
        <v>2389</v>
      </c>
    </row>
    <row r="511" spans="1:2" x14ac:dyDescent="0.2">
      <c r="A511" s="7" t="s">
        <v>746</v>
      </c>
      <c r="B511" s="7" t="s">
        <v>2431</v>
      </c>
    </row>
    <row r="512" spans="1:2" x14ac:dyDescent="0.2">
      <c r="A512" s="7" t="s">
        <v>747</v>
      </c>
      <c r="B512" s="7" t="s">
        <v>2475</v>
      </c>
    </row>
    <row r="513" spans="1:2" x14ac:dyDescent="0.2">
      <c r="A513" s="7" t="s">
        <v>748</v>
      </c>
      <c r="B513" s="7" t="s">
        <v>2465</v>
      </c>
    </row>
    <row r="514" spans="1:2" x14ac:dyDescent="0.2">
      <c r="A514" s="7" t="s">
        <v>749</v>
      </c>
      <c r="B514" s="7" t="s">
        <v>2334</v>
      </c>
    </row>
    <row r="515" spans="1:2" x14ac:dyDescent="0.2">
      <c r="A515" s="7" t="s">
        <v>750</v>
      </c>
      <c r="B515" s="7" t="s">
        <v>2111</v>
      </c>
    </row>
    <row r="516" spans="1:2" x14ac:dyDescent="0.2">
      <c r="A516" s="7" t="s">
        <v>751</v>
      </c>
      <c r="B516" s="7" t="s">
        <v>2355</v>
      </c>
    </row>
    <row r="517" spans="1:2" x14ac:dyDescent="0.2">
      <c r="A517" s="7" t="s">
        <v>752</v>
      </c>
      <c r="B517" s="7" t="s">
        <v>2399</v>
      </c>
    </row>
    <row r="518" spans="1:2" x14ac:dyDescent="0.2">
      <c r="A518" s="7" t="s">
        <v>753</v>
      </c>
      <c r="B518" s="7" t="s">
        <v>2309</v>
      </c>
    </row>
    <row r="519" spans="1:2" x14ac:dyDescent="0.2">
      <c r="A519" s="7" t="s">
        <v>754</v>
      </c>
      <c r="B519" s="7" t="s">
        <v>2452</v>
      </c>
    </row>
    <row r="520" spans="1:2" x14ac:dyDescent="0.2">
      <c r="A520" s="7" t="s">
        <v>755</v>
      </c>
      <c r="B520" s="7" t="s">
        <v>2530</v>
      </c>
    </row>
    <row r="521" spans="1:2" x14ac:dyDescent="0.2">
      <c r="A521" s="7" t="s">
        <v>756</v>
      </c>
      <c r="B521" s="7" t="s">
        <v>2517</v>
      </c>
    </row>
    <row r="522" spans="1:2" x14ac:dyDescent="0.2">
      <c r="A522" s="7" t="s">
        <v>757</v>
      </c>
      <c r="B522" s="7" t="s">
        <v>2523</v>
      </c>
    </row>
    <row r="523" spans="1:2" x14ac:dyDescent="0.2">
      <c r="A523" s="7" t="s">
        <v>758</v>
      </c>
      <c r="B523" s="7" t="s">
        <v>2518</v>
      </c>
    </row>
    <row r="524" spans="1:2" x14ac:dyDescent="0.2">
      <c r="A524" s="7" t="s">
        <v>759</v>
      </c>
      <c r="B524" s="7" t="s">
        <v>2521</v>
      </c>
    </row>
    <row r="525" spans="1:2" x14ac:dyDescent="0.2">
      <c r="A525" s="7" t="s">
        <v>760</v>
      </c>
      <c r="B525" s="7" t="s">
        <v>2531</v>
      </c>
    </row>
    <row r="526" spans="1:2" x14ac:dyDescent="0.2">
      <c r="A526" s="7" t="s">
        <v>761</v>
      </c>
      <c r="B526" s="7" t="s">
        <v>2540</v>
      </c>
    </row>
    <row r="527" spans="1:2" x14ac:dyDescent="0.2">
      <c r="A527" s="7" t="s">
        <v>762</v>
      </c>
      <c r="B527" s="7" t="s">
        <v>2542</v>
      </c>
    </row>
    <row r="528" spans="1:2" x14ac:dyDescent="0.2">
      <c r="A528" s="7" t="s">
        <v>763</v>
      </c>
      <c r="B528" s="7" t="s">
        <v>2533</v>
      </c>
    </row>
    <row r="529" spans="1:2" x14ac:dyDescent="0.2">
      <c r="A529" s="7" t="s">
        <v>764</v>
      </c>
      <c r="B529" s="7" t="s">
        <v>2541</v>
      </c>
    </row>
    <row r="530" spans="1:2" x14ac:dyDescent="0.2">
      <c r="A530" s="7" t="s">
        <v>765</v>
      </c>
      <c r="B530" s="7" t="s">
        <v>2529</v>
      </c>
    </row>
    <row r="531" spans="1:2" x14ac:dyDescent="0.2">
      <c r="A531" s="7" t="s">
        <v>766</v>
      </c>
      <c r="B531" s="7" t="s">
        <v>2515</v>
      </c>
    </row>
    <row r="532" spans="1:2" x14ac:dyDescent="0.2">
      <c r="A532" s="7" t="s">
        <v>767</v>
      </c>
      <c r="B532" s="7" t="s">
        <v>2524</v>
      </c>
    </row>
    <row r="533" spans="1:2" x14ac:dyDescent="0.2">
      <c r="A533" s="7" t="s">
        <v>768</v>
      </c>
      <c r="B533" s="7" t="s">
        <v>2527</v>
      </c>
    </row>
    <row r="534" spans="1:2" x14ac:dyDescent="0.2">
      <c r="A534" s="7" t="s">
        <v>769</v>
      </c>
      <c r="B534" s="7" t="s">
        <v>2519</v>
      </c>
    </row>
    <row r="535" spans="1:2" x14ac:dyDescent="0.2">
      <c r="A535" s="7" t="s">
        <v>770</v>
      </c>
      <c r="B535" s="7" t="s">
        <v>2526</v>
      </c>
    </row>
    <row r="536" spans="1:2" x14ac:dyDescent="0.2">
      <c r="A536" s="7" t="s">
        <v>771</v>
      </c>
      <c r="B536" s="7" t="s">
        <v>2532</v>
      </c>
    </row>
    <row r="537" spans="1:2" x14ac:dyDescent="0.2">
      <c r="A537" s="7" t="s">
        <v>772</v>
      </c>
      <c r="B537" s="7" t="s">
        <v>2525</v>
      </c>
    </row>
    <row r="538" spans="1:2" x14ac:dyDescent="0.2">
      <c r="A538" s="7" t="s">
        <v>773</v>
      </c>
      <c r="B538" s="7" t="s">
        <v>2543</v>
      </c>
    </row>
    <row r="539" spans="1:2" x14ac:dyDescent="0.2">
      <c r="A539" s="7" t="s">
        <v>774</v>
      </c>
      <c r="B539" s="7" t="s">
        <v>2516</v>
      </c>
    </row>
    <row r="540" spans="1:2" x14ac:dyDescent="0.2">
      <c r="A540" s="7" t="s">
        <v>775</v>
      </c>
      <c r="B540" s="7" t="s">
        <v>2520</v>
      </c>
    </row>
    <row r="541" spans="1:2" x14ac:dyDescent="0.2">
      <c r="A541" s="7" t="s">
        <v>776</v>
      </c>
      <c r="B541" s="7" t="s">
        <v>2496</v>
      </c>
    </row>
    <row r="542" spans="1:2" x14ac:dyDescent="0.2">
      <c r="A542" s="7" t="s">
        <v>777</v>
      </c>
      <c r="B542" s="7" t="s">
        <v>2503</v>
      </c>
    </row>
    <row r="543" spans="1:2" x14ac:dyDescent="0.2">
      <c r="A543" s="7" t="s">
        <v>778</v>
      </c>
      <c r="B543" s="7" t="s">
        <v>2504</v>
      </c>
    </row>
    <row r="544" spans="1:2" x14ac:dyDescent="0.2">
      <c r="A544" s="7" t="s">
        <v>779</v>
      </c>
      <c r="B544" s="7" t="s">
        <v>2505</v>
      </c>
    </row>
    <row r="545" spans="1:2" x14ac:dyDescent="0.2">
      <c r="A545" s="7" t="s">
        <v>780</v>
      </c>
      <c r="B545" s="7" t="s">
        <v>2506</v>
      </c>
    </row>
    <row r="546" spans="1:2" x14ac:dyDescent="0.2">
      <c r="A546" s="7" t="s">
        <v>781</v>
      </c>
      <c r="B546" s="7" t="s">
        <v>2507</v>
      </c>
    </row>
    <row r="547" spans="1:2" x14ac:dyDescent="0.2">
      <c r="A547" s="7" t="s">
        <v>782</v>
      </c>
      <c r="B547" s="7" t="s">
        <v>2508</v>
      </c>
    </row>
    <row r="548" spans="1:2" x14ac:dyDescent="0.2">
      <c r="A548" s="7" t="s">
        <v>783</v>
      </c>
      <c r="B548" s="7" t="s">
        <v>2509</v>
      </c>
    </row>
    <row r="549" spans="1:2" x14ac:dyDescent="0.2">
      <c r="A549" s="7" t="s">
        <v>784</v>
      </c>
      <c r="B549" s="7" t="s">
        <v>2497</v>
      </c>
    </row>
    <row r="550" spans="1:2" x14ac:dyDescent="0.2">
      <c r="A550" s="7" t="s">
        <v>785</v>
      </c>
      <c r="B550" s="7" t="s">
        <v>2522</v>
      </c>
    </row>
    <row r="551" spans="1:2" x14ac:dyDescent="0.2">
      <c r="A551" s="7" t="s">
        <v>786</v>
      </c>
      <c r="B551" s="7" t="s">
        <v>2510</v>
      </c>
    </row>
    <row r="552" spans="1:2" x14ac:dyDescent="0.2">
      <c r="A552" s="7" t="s">
        <v>787</v>
      </c>
      <c r="B552" s="7" t="s">
        <v>2511</v>
      </c>
    </row>
    <row r="553" spans="1:2" x14ac:dyDescent="0.2">
      <c r="A553" s="7" t="s">
        <v>788</v>
      </c>
      <c r="B553" s="7" t="s">
        <v>2512</v>
      </c>
    </row>
    <row r="554" spans="1:2" x14ac:dyDescent="0.2">
      <c r="A554" s="7" t="s">
        <v>789</v>
      </c>
      <c r="B554" s="7" t="s">
        <v>2513</v>
      </c>
    </row>
    <row r="555" spans="1:2" x14ac:dyDescent="0.2">
      <c r="A555" s="7" t="s">
        <v>790</v>
      </c>
      <c r="B555" s="7" t="s">
        <v>2514</v>
      </c>
    </row>
    <row r="556" spans="1:2" x14ac:dyDescent="0.2">
      <c r="A556" s="7" t="s">
        <v>791</v>
      </c>
      <c r="B556" s="7" t="s">
        <v>2498</v>
      </c>
    </row>
    <row r="557" spans="1:2" x14ac:dyDescent="0.2">
      <c r="A557" s="7" t="s">
        <v>792</v>
      </c>
      <c r="B557" s="7" t="s">
        <v>2499</v>
      </c>
    </row>
    <row r="558" spans="1:2" x14ac:dyDescent="0.2">
      <c r="A558" s="7" t="s">
        <v>793</v>
      </c>
      <c r="B558" s="7" t="s">
        <v>2500</v>
      </c>
    </row>
    <row r="559" spans="1:2" x14ac:dyDescent="0.2">
      <c r="A559" s="7" t="s">
        <v>794</v>
      </c>
      <c r="B559" s="7" t="s">
        <v>2501</v>
      </c>
    </row>
    <row r="560" spans="1:2" x14ac:dyDescent="0.2">
      <c r="A560" s="7" t="s">
        <v>795</v>
      </c>
      <c r="B560" s="7" t="s">
        <v>2502</v>
      </c>
    </row>
    <row r="561" spans="1:2" x14ac:dyDescent="0.2">
      <c r="A561" s="7" t="s">
        <v>796</v>
      </c>
      <c r="B561" s="7" t="s">
        <v>2116</v>
      </c>
    </row>
    <row r="562" spans="1:2" x14ac:dyDescent="0.2">
      <c r="A562" s="7" t="s">
        <v>797</v>
      </c>
      <c r="B562" s="7" t="s">
        <v>2412</v>
      </c>
    </row>
    <row r="563" spans="1:2" x14ac:dyDescent="0.2">
      <c r="A563" s="7" t="s">
        <v>798</v>
      </c>
      <c r="B563" s="7" t="s">
        <v>2413</v>
      </c>
    </row>
    <row r="564" spans="1:2" x14ac:dyDescent="0.2">
      <c r="A564" s="7" t="s">
        <v>799</v>
      </c>
      <c r="B564" s="7" t="s">
        <v>2424</v>
      </c>
    </row>
    <row r="565" spans="1:2" x14ac:dyDescent="0.2">
      <c r="A565" s="7" t="s">
        <v>800</v>
      </c>
      <c r="B565" s="7" t="s">
        <v>2085</v>
      </c>
    </row>
    <row r="566" spans="1:2" x14ac:dyDescent="0.2">
      <c r="A566" s="7" t="s">
        <v>801</v>
      </c>
      <c r="B566" s="7" t="s">
        <v>2113</v>
      </c>
    </row>
    <row r="567" spans="1:2" x14ac:dyDescent="0.2">
      <c r="A567" s="7" t="s">
        <v>802</v>
      </c>
      <c r="B567" s="7" t="s">
        <v>2414</v>
      </c>
    </row>
    <row r="568" spans="1:2" x14ac:dyDescent="0.2">
      <c r="A568" s="7" t="s">
        <v>803</v>
      </c>
      <c r="B568" s="7" t="s">
        <v>2086</v>
      </c>
    </row>
    <row r="569" spans="1:2" x14ac:dyDescent="0.2">
      <c r="A569" s="7" t="s">
        <v>804</v>
      </c>
      <c r="B569" s="7" t="s">
        <v>2120</v>
      </c>
    </row>
    <row r="570" spans="1:2" x14ac:dyDescent="0.2">
      <c r="A570" s="7" t="s">
        <v>805</v>
      </c>
      <c r="B570" s="7" t="s">
        <v>2103</v>
      </c>
    </row>
    <row r="571" spans="1:2" x14ac:dyDescent="0.2">
      <c r="A571" s="7" t="s">
        <v>806</v>
      </c>
      <c r="B571" s="7" t="s">
        <v>2126</v>
      </c>
    </row>
    <row r="572" spans="1:2" x14ac:dyDescent="0.2">
      <c r="A572" s="7" t="s">
        <v>807</v>
      </c>
      <c r="B572" s="7" t="s">
        <v>2127</v>
      </c>
    </row>
    <row r="573" spans="1:2" x14ac:dyDescent="0.2">
      <c r="A573" s="7" t="s">
        <v>808</v>
      </c>
      <c r="B573" s="7" t="s">
        <v>2114</v>
      </c>
    </row>
    <row r="574" spans="1:2" x14ac:dyDescent="0.2">
      <c r="A574" s="7" t="s">
        <v>809</v>
      </c>
      <c r="B574" s="7" t="s">
        <v>2104</v>
      </c>
    </row>
    <row r="575" spans="1:2" x14ac:dyDescent="0.2">
      <c r="A575" s="7" t="s">
        <v>810</v>
      </c>
      <c r="B575" s="7" t="s">
        <v>2101</v>
      </c>
    </row>
    <row r="576" spans="1:2" x14ac:dyDescent="0.2">
      <c r="A576" s="7" t="s">
        <v>811</v>
      </c>
      <c r="B576" s="7" t="s">
        <v>2125</v>
      </c>
    </row>
    <row r="577" spans="1:2" x14ac:dyDescent="0.2">
      <c r="A577" s="7" t="s">
        <v>812</v>
      </c>
      <c r="B577" s="7" t="s">
        <v>2417</v>
      </c>
    </row>
    <row r="578" spans="1:2" x14ac:dyDescent="0.2">
      <c r="A578" s="7" t="s">
        <v>813</v>
      </c>
      <c r="B578" s="7" t="s">
        <v>2122</v>
      </c>
    </row>
    <row r="579" spans="1:2" x14ac:dyDescent="0.2">
      <c r="A579" s="7" t="s">
        <v>814</v>
      </c>
      <c r="B579" s="7" t="s">
        <v>2123</v>
      </c>
    </row>
    <row r="580" spans="1:2" x14ac:dyDescent="0.2">
      <c r="A580" s="7" t="s">
        <v>815</v>
      </c>
      <c r="B580" s="7" t="s">
        <v>2115</v>
      </c>
    </row>
    <row r="581" spans="1:2" x14ac:dyDescent="0.2">
      <c r="A581" s="7" t="s">
        <v>816</v>
      </c>
      <c r="B581" s="7" t="s">
        <v>2124</v>
      </c>
    </row>
    <row r="582" spans="1:2" x14ac:dyDescent="0.2">
      <c r="A582" s="7" t="s">
        <v>817</v>
      </c>
      <c r="B582" s="7" t="s">
        <v>2415</v>
      </c>
    </row>
    <row r="583" spans="1:2" x14ac:dyDescent="0.2">
      <c r="A583" s="7" t="s">
        <v>818</v>
      </c>
      <c r="B583" s="7" t="s">
        <v>2121</v>
      </c>
    </row>
    <row r="584" spans="1:2" x14ac:dyDescent="0.2">
      <c r="A584" s="7" t="s">
        <v>819</v>
      </c>
      <c r="B584" s="7" t="s">
        <v>2118</v>
      </c>
    </row>
    <row r="585" spans="1:2" x14ac:dyDescent="0.2">
      <c r="A585" s="7" t="s">
        <v>820</v>
      </c>
      <c r="B585" s="7" t="s">
        <v>2119</v>
      </c>
    </row>
    <row r="586" spans="1:2" x14ac:dyDescent="0.2">
      <c r="A586" s="7" t="s">
        <v>821</v>
      </c>
      <c r="B586" s="7" t="s">
        <v>2087</v>
      </c>
    </row>
    <row r="587" spans="1:2" x14ac:dyDescent="0.2">
      <c r="A587" s="7" t="s">
        <v>822</v>
      </c>
      <c r="B587" s="7" t="s">
        <v>2117</v>
      </c>
    </row>
    <row r="588" spans="1:2" x14ac:dyDescent="0.2">
      <c r="A588" s="7" t="s">
        <v>823</v>
      </c>
      <c r="B588" s="7" t="s">
        <v>2418</v>
      </c>
    </row>
    <row r="589" spans="1:2" x14ac:dyDescent="0.2">
      <c r="A589" s="7" t="s">
        <v>824</v>
      </c>
      <c r="B589" s="7" t="s">
        <v>2411</v>
      </c>
    </row>
    <row r="590" spans="1:2" x14ac:dyDescent="0.2">
      <c r="A590" s="7" t="s">
        <v>825</v>
      </c>
      <c r="B590" s="7" t="s">
        <v>2102</v>
      </c>
    </row>
    <row r="591" spans="1:2" x14ac:dyDescent="0.2">
      <c r="A591" s="7" t="s">
        <v>826</v>
      </c>
      <c r="B591" s="7" t="s">
        <v>2423</v>
      </c>
    </row>
    <row r="592" spans="1:2" x14ac:dyDescent="0.2">
      <c r="A592" s="7" t="s">
        <v>827</v>
      </c>
      <c r="B592" s="7" t="s">
        <v>2422</v>
      </c>
    </row>
    <row r="593" spans="1:2" x14ac:dyDescent="0.2">
      <c r="A593" s="7" t="s">
        <v>828</v>
      </c>
      <c r="B593" s="7" t="s">
        <v>2100</v>
      </c>
    </row>
    <row r="594" spans="1:2" x14ac:dyDescent="0.2">
      <c r="A594" s="7" t="s">
        <v>829</v>
      </c>
      <c r="B594" s="7" t="s">
        <v>2067</v>
      </c>
    </row>
    <row r="595" spans="1:2" x14ac:dyDescent="0.2">
      <c r="A595" s="7" t="s">
        <v>830</v>
      </c>
      <c r="B595" s="7" t="s">
        <v>2040</v>
      </c>
    </row>
    <row r="596" spans="1:2" x14ac:dyDescent="0.2">
      <c r="A596" s="7" t="s">
        <v>831</v>
      </c>
      <c r="B596" s="7" t="s">
        <v>2060</v>
      </c>
    </row>
    <row r="597" spans="1:2" x14ac:dyDescent="0.2">
      <c r="A597" s="7" t="s">
        <v>832</v>
      </c>
      <c r="B597" s="7" t="s">
        <v>2041</v>
      </c>
    </row>
    <row r="598" spans="1:2" x14ac:dyDescent="0.2">
      <c r="A598" s="7" t="s">
        <v>833</v>
      </c>
      <c r="B598" s="7" t="s">
        <v>2074</v>
      </c>
    </row>
    <row r="599" spans="1:2" x14ac:dyDescent="0.2">
      <c r="A599" s="7" t="s">
        <v>834</v>
      </c>
      <c r="B599" s="7" t="s">
        <v>2042</v>
      </c>
    </row>
    <row r="600" spans="1:2" x14ac:dyDescent="0.2">
      <c r="A600" s="7" t="s">
        <v>835</v>
      </c>
      <c r="B600" s="7" t="s">
        <v>2066</v>
      </c>
    </row>
    <row r="601" spans="1:2" x14ac:dyDescent="0.2">
      <c r="A601" s="7" t="s">
        <v>836</v>
      </c>
      <c r="B601" s="7" t="s">
        <v>2043</v>
      </c>
    </row>
    <row r="602" spans="1:2" x14ac:dyDescent="0.2">
      <c r="A602" s="7" t="s">
        <v>837</v>
      </c>
      <c r="B602" s="7" t="s">
        <v>2055</v>
      </c>
    </row>
    <row r="603" spans="1:2" x14ac:dyDescent="0.2">
      <c r="A603" s="7" t="s">
        <v>838</v>
      </c>
      <c r="B603" s="7" t="s">
        <v>2071</v>
      </c>
    </row>
    <row r="604" spans="1:2" x14ac:dyDescent="0.2">
      <c r="A604" s="7" t="s">
        <v>839</v>
      </c>
      <c r="B604" s="7" t="s">
        <v>2072</v>
      </c>
    </row>
    <row r="605" spans="1:2" x14ac:dyDescent="0.2">
      <c r="A605" s="7" t="s">
        <v>840</v>
      </c>
      <c r="B605" s="7" t="s">
        <v>2044</v>
      </c>
    </row>
    <row r="606" spans="1:2" x14ac:dyDescent="0.2">
      <c r="A606" s="7" t="s">
        <v>841</v>
      </c>
      <c r="B606" s="7" t="s">
        <v>2064</v>
      </c>
    </row>
    <row r="607" spans="1:2" x14ac:dyDescent="0.2">
      <c r="A607" s="7" t="s">
        <v>842</v>
      </c>
      <c r="B607" s="7" t="s">
        <v>2069</v>
      </c>
    </row>
    <row r="608" spans="1:2" x14ac:dyDescent="0.2">
      <c r="A608" s="7" t="s">
        <v>843</v>
      </c>
      <c r="B608" s="7" t="s">
        <v>2070</v>
      </c>
    </row>
    <row r="609" spans="1:2" x14ac:dyDescent="0.2">
      <c r="A609" s="7" t="s">
        <v>844</v>
      </c>
      <c r="B609" s="7" t="s">
        <v>2061</v>
      </c>
    </row>
    <row r="610" spans="1:2" x14ac:dyDescent="0.2">
      <c r="A610" s="7" t="s">
        <v>845</v>
      </c>
      <c r="B610" s="7" t="s">
        <v>2045</v>
      </c>
    </row>
    <row r="611" spans="1:2" x14ac:dyDescent="0.2">
      <c r="A611" s="7" t="s">
        <v>846</v>
      </c>
      <c r="B611" s="7" t="s">
        <v>2046</v>
      </c>
    </row>
    <row r="612" spans="1:2" x14ac:dyDescent="0.2">
      <c r="A612" s="7" t="s">
        <v>847</v>
      </c>
      <c r="B612" s="7" t="s">
        <v>2057</v>
      </c>
    </row>
    <row r="613" spans="1:2" x14ac:dyDescent="0.2">
      <c r="A613" s="7" t="s">
        <v>848</v>
      </c>
      <c r="B613" s="7" t="s">
        <v>2047</v>
      </c>
    </row>
    <row r="614" spans="1:2" x14ac:dyDescent="0.2">
      <c r="A614" s="7" t="s">
        <v>849</v>
      </c>
      <c r="B614" s="7" t="s">
        <v>2048</v>
      </c>
    </row>
    <row r="615" spans="1:2" x14ac:dyDescent="0.2">
      <c r="A615" s="7" t="s">
        <v>850</v>
      </c>
      <c r="B615" s="7" t="s">
        <v>2056</v>
      </c>
    </row>
    <row r="616" spans="1:2" x14ac:dyDescent="0.2">
      <c r="A616" s="7" t="s">
        <v>851</v>
      </c>
      <c r="B616" s="7" t="s">
        <v>2065</v>
      </c>
    </row>
    <row r="617" spans="1:2" x14ac:dyDescent="0.2">
      <c r="A617" s="7" t="s">
        <v>852</v>
      </c>
      <c r="B617" s="7" t="s">
        <v>2068</v>
      </c>
    </row>
    <row r="618" spans="1:2" x14ac:dyDescent="0.2">
      <c r="A618" s="7" t="s">
        <v>853</v>
      </c>
      <c r="B618" s="7" t="s">
        <v>2049</v>
      </c>
    </row>
    <row r="619" spans="1:2" x14ac:dyDescent="0.2">
      <c r="A619" s="7" t="s">
        <v>854</v>
      </c>
      <c r="B619" s="7" t="s">
        <v>2077</v>
      </c>
    </row>
    <row r="620" spans="1:2" x14ac:dyDescent="0.2">
      <c r="A620" s="7" t="s">
        <v>855</v>
      </c>
      <c r="B620" s="7" t="s">
        <v>2063</v>
      </c>
    </row>
    <row r="621" spans="1:2" x14ac:dyDescent="0.2">
      <c r="A621" s="7" t="s">
        <v>856</v>
      </c>
      <c r="B621" s="7" t="s">
        <v>2058</v>
      </c>
    </row>
    <row r="622" spans="1:2" x14ac:dyDescent="0.2">
      <c r="A622" s="7" t="s">
        <v>857</v>
      </c>
      <c r="B622" s="7" t="s">
        <v>2050</v>
      </c>
    </row>
    <row r="623" spans="1:2" x14ac:dyDescent="0.2">
      <c r="A623" s="7" t="s">
        <v>858</v>
      </c>
      <c r="B623" s="7" t="s">
        <v>2051</v>
      </c>
    </row>
    <row r="624" spans="1:2" x14ac:dyDescent="0.2">
      <c r="A624" s="7" t="s">
        <v>859</v>
      </c>
      <c r="B624" s="7" t="s">
        <v>2059</v>
      </c>
    </row>
    <row r="625" spans="1:2" x14ac:dyDescent="0.2">
      <c r="A625" s="7" t="s">
        <v>860</v>
      </c>
      <c r="B625" s="7" t="s">
        <v>2052</v>
      </c>
    </row>
    <row r="626" spans="1:2" x14ac:dyDescent="0.2">
      <c r="A626" s="7" t="s">
        <v>861</v>
      </c>
      <c r="B626" s="7" t="s">
        <v>2075</v>
      </c>
    </row>
    <row r="627" spans="1:2" x14ac:dyDescent="0.2">
      <c r="A627" s="7" t="s">
        <v>862</v>
      </c>
      <c r="B627" s="7" t="s">
        <v>2053</v>
      </c>
    </row>
    <row r="628" spans="1:2" x14ac:dyDescent="0.2">
      <c r="A628" s="7" t="s">
        <v>863</v>
      </c>
      <c r="B628" s="7" t="s">
        <v>2054</v>
      </c>
    </row>
    <row r="629" spans="1:2" x14ac:dyDescent="0.2">
      <c r="A629" s="7" t="s">
        <v>864</v>
      </c>
      <c r="B629" s="7" t="s">
        <v>2073</v>
      </c>
    </row>
    <row r="630" spans="1:2" x14ac:dyDescent="0.2">
      <c r="A630" s="7" t="s">
        <v>865</v>
      </c>
      <c r="B630" s="7" t="s">
        <v>2062</v>
      </c>
    </row>
    <row r="631" spans="1:2" x14ac:dyDescent="0.2">
      <c r="A631" s="7" t="s">
        <v>866</v>
      </c>
      <c r="B631" s="7" t="s">
        <v>2081</v>
      </c>
    </row>
    <row r="632" spans="1:2" x14ac:dyDescent="0.2">
      <c r="A632" s="7" t="s">
        <v>867</v>
      </c>
      <c r="B632" s="7" t="s">
        <v>2079</v>
      </c>
    </row>
    <row r="633" spans="1:2" x14ac:dyDescent="0.2">
      <c r="A633" s="7" t="s">
        <v>868</v>
      </c>
      <c r="B633" s="7" t="s">
        <v>2078</v>
      </c>
    </row>
    <row r="634" spans="1:2" x14ac:dyDescent="0.2">
      <c r="A634" s="7" t="s">
        <v>869</v>
      </c>
      <c r="B634" s="7" t="s">
        <v>2076</v>
      </c>
    </row>
    <row r="635" spans="1:2" x14ac:dyDescent="0.2">
      <c r="A635" s="7" t="s">
        <v>870</v>
      </c>
      <c r="B635" s="7" t="s">
        <v>3260</v>
      </c>
    </row>
    <row r="636" spans="1:2" x14ac:dyDescent="0.2">
      <c r="A636" s="7" t="s">
        <v>871</v>
      </c>
      <c r="B636" s="7" t="s">
        <v>3251</v>
      </c>
    </row>
    <row r="637" spans="1:2" x14ac:dyDescent="0.2">
      <c r="A637" s="7" t="s">
        <v>872</v>
      </c>
      <c r="B637" s="7" t="s">
        <v>3248</v>
      </c>
    </row>
    <row r="638" spans="1:2" x14ac:dyDescent="0.2">
      <c r="A638" s="7" t="s">
        <v>873</v>
      </c>
      <c r="B638" s="7" t="s">
        <v>3239</v>
      </c>
    </row>
    <row r="639" spans="1:2" x14ac:dyDescent="0.2">
      <c r="A639" s="7" t="s">
        <v>874</v>
      </c>
      <c r="B639" s="7" t="s">
        <v>3240</v>
      </c>
    </row>
    <row r="640" spans="1:2" x14ac:dyDescent="0.2">
      <c r="A640" s="7" t="s">
        <v>875</v>
      </c>
      <c r="B640" s="7" t="s">
        <v>3242</v>
      </c>
    </row>
    <row r="641" spans="1:2" x14ac:dyDescent="0.2">
      <c r="A641" s="7" t="s">
        <v>876</v>
      </c>
      <c r="B641" s="7" t="s">
        <v>3234</v>
      </c>
    </row>
    <row r="642" spans="1:2" x14ac:dyDescent="0.2">
      <c r="A642" s="7" t="s">
        <v>877</v>
      </c>
      <c r="B642" s="7" t="s">
        <v>3254</v>
      </c>
    </row>
    <row r="643" spans="1:2" x14ac:dyDescent="0.2">
      <c r="A643" s="7" t="s">
        <v>878</v>
      </c>
      <c r="B643" s="7" t="s">
        <v>3255</v>
      </c>
    </row>
    <row r="644" spans="1:2" x14ac:dyDescent="0.2">
      <c r="A644" s="7" t="s">
        <v>879</v>
      </c>
      <c r="B644" s="7" t="s">
        <v>3252</v>
      </c>
    </row>
    <row r="645" spans="1:2" x14ac:dyDescent="0.2">
      <c r="A645" s="7" t="s">
        <v>880</v>
      </c>
      <c r="B645" s="7" t="s">
        <v>3262</v>
      </c>
    </row>
    <row r="646" spans="1:2" x14ac:dyDescent="0.2">
      <c r="A646" s="7" t="s">
        <v>881</v>
      </c>
      <c r="B646" s="7" t="s">
        <v>3256</v>
      </c>
    </row>
    <row r="647" spans="1:2" x14ac:dyDescent="0.2">
      <c r="A647" s="7" t="s">
        <v>882</v>
      </c>
      <c r="B647" s="7" t="s">
        <v>3250</v>
      </c>
    </row>
    <row r="648" spans="1:2" x14ac:dyDescent="0.2">
      <c r="A648" s="7" t="s">
        <v>883</v>
      </c>
      <c r="B648" s="7" t="s">
        <v>3241</v>
      </c>
    </row>
    <row r="649" spans="1:2" x14ac:dyDescent="0.2">
      <c r="A649" s="7" t="s">
        <v>884</v>
      </c>
      <c r="B649" s="7" t="s">
        <v>3237</v>
      </c>
    </row>
    <row r="650" spans="1:2" x14ac:dyDescent="0.2">
      <c r="A650" s="7" t="s">
        <v>885</v>
      </c>
      <c r="B650" s="7" t="s">
        <v>3305</v>
      </c>
    </row>
    <row r="651" spans="1:2" x14ac:dyDescent="0.2">
      <c r="A651" s="7" t="s">
        <v>886</v>
      </c>
      <c r="B651" s="7" t="s">
        <v>3244</v>
      </c>
    </row>
    <row r="652" spans="1:2" x14ac:dyDescent="0.2">
      <c r="A652" s="7" t="s">
        <v>887</v>
      </c>
      <c r="B652" s="7" t="s">
        <v>3236</v>
      </c>
    </row>
    <row r="653" spans="1:2" x14ac:dyDescent="0.2">
      <c r="A653" s="7" t="s">
        <v>888</v>
      </c>
      <c r="B653" s="7" t="s">
        <v>3238</v>
      </c>
    </row>
    <row r="654" spans="1:2" x14ac:dyDescent="0.2">
      <c r="A654" s="7" t="s">
        <v>889</v>
      </c>
      <c r="B654" s="7" t="s">
        <v>3253</v>
      </c>
    </row>
    <row r="655" spans="1:2" x14ac:dyDescent="0.2">
      <c r="A655" s="7" t="s">
        <v>890</v>
      </c>
      <c r="B655" s="7" t="s">
        <v>3302</v>
      </c>
    </row>
    <row r="656" spans="1:2" x14ac:dyDescent="0.2">
      <c r="A656" s="7" t="s">
        <v>891</v>
      </c>
      <c r="B656" s="7" t="s">
        <v>3304</v>
      </c>
    </row>
    <row r="657" spans="1:2" x14ac:dyDescent="0.2">
      <c r="A657" s="7" t="s">
        <v>892</v>
      </c>
      <c r="B657" s="7" t="s">
        <v>3243</v>
      </c>
    </row>
    <row r="658" spans="1:2" x14ac:dyDescent="0.2">
      <c r="A658" s="7" t="s">
        <v>893</v>
      </c>
      <c r="B658" s="7" t="s">
        <v>3235</v>
      </c>
    </row>
    <row r="659" spans="1:2" x14ac:dyDescent="0.2">
      <c r="A659" s="7" t="s">
        <v>894</v>
      </c>
      <c r="B659" s="7" t="s">
        <v>3258</v>
      </c>
    </row>
    <row r="660" spans="1:2" x14ac:dyDescent="0.2">
      <c r="A660" s="7" t="s">
        <v>895</v>
      </c>
      <c r="B660" s="7" t="s">
        <v>3261</v>
      </c>
    </row>
    <row r="661" spans="1:2" x14ac:dyDescent="0.2">
      <c r="A661" s="7" t="s">
        <v>896</v>
      </c>
      <c r="B661" s="7" t="s">
        <v>3257</v>
      </c>
    </row>
    <row r="662" spans="1:2" x14ac:dyDescent="0.2">
      <c r="A662" s="7" t="s">
        <v>897</v>
      </c>
      <c r="B662" s="7" t="s">
        <v>3245</v>
      </c>
    </row>
    <row r="663" spans="1:2" x14ac:dyDescent="0.2">
      <c r="A663" s="7" t="s">
        <v>898</v>
      </c>
      <c r="B663" s="7" t="s">
        <v>3246</v>
      </c>
    </row>
    <row r="664" spans="1:2" x14ac:dyDescent="0.2">
      <c r="A664" s="7" t="s">
        <v>899</v>
      </c>
      <c r="B664" s="7" t="s">
        <v>3247</v>
      </c>
    </row>
    <row r="665" spans="1:2" x14ac:dyDescent="0.2">
      <c r="A665" s="7" t="s">
        <v>900</v>
      </c>
      <c r="B665" s="7" t="s">
        <v>3301</v>
      </c>
    </row>
    <row r="666" spans="1:2" x14ac:dyDescent="0.2">
      <c r="A666" s="7" t="s">
        <v>901</v>
      </c>
      <c r="B666" s="7" t="s">
        <v>3249</v>
      </c>
    </row>
    <row r="667" spans="1:2" x14ac:dyDescent="0.2">
      <c r="A667" s="7" t="s">
        <v>902</v>
      </c>
      <c r="B667" s="7" t="s">
        <v>3303</v>
      </c>
    </row>
    <row r="668" spans="1:2" x14ac:dyDescent="0.2">
      <c r="A668" s="7" t="s">
        <v>903</v>
      </c>
      <c r="B668" s="7" t="s">
        <v>3263</v>
      </c>
    </row>
    <row r="669" spans="1:2" x14ac:dyDescent="0.2">
      <c r="A669" s="7" t="s">
        <v>904</v>
      </c>
      <c r="B669" s="7" t="s">
        <v>3259</v>
      </c>
    </row>
    <row r="670" spans="1:2" x14ac:dyDescent="0.2">
      <c r="A670" s="7" t="s">
        <v>905</v>
      </c>
      <c r="B670" s="7" t="s">
        <v>2861</v>
      </c>
    </row>
    <row r="671" spans="1:2" x14ac:dyDescent="0.2">
      <c r="A671" s="7" t="s">
        <v>906</v>
      </c>
      <c r="B671" s="7" t="s">
        <v>2849</v>
      </c>
    </row>
    <row r="672" spans="1:2" x14ac:dyDescent="0.2">
      <c r="A672" s="7" t="s">
        <v>907</v>
      </c>
      <c r="B672" s="7" t="s">
        <v>2862</v>
      </c>
    </row>
    <row r="673" spans="1:2" x14ac:dyDescent="0.2">
      <c r="A673" s="7" t="s">
        <v>908</v>
      </c>
      <c r="B673" s="7" t="s">
        <v>2863</v>
      </c>
    </row>
    <row r="674" spans="1:2" x14ac:dyDescent="0.2">
      <c r="A674" s="7" t="s">
        <v>909</v>
      </c>
      <c r="B674" s="7" t="s">
        <v>2864</v>
      </c>
    </row>
    <row r="675" spans="1:2" x14ac:dyDescent="0.2">
      <c r="A675" s="7" t="s">
        <v>910</v>
      </c>
      <c r="B675" s="7" t="s">
        <v>2858</v>
      </c>
    </row>
    <row r="676" spans="1:2" x14ac:dyDescent="0.2">
      <c r="A676" s="7" t="s">
        <v>911</v>
      </c>
      <c r="B676" s="7" t="s">
        <v>2866</v>
      </c>
    </row>
    <row r="677" spans="1:2" x14ac:dyDescent="0.2">
      <c r="A677" s="7" t="s">
        <v>912</v>
      </c>
      <c r="B677" s="7" t="s">
        <v>2867</v>
      </c>
    </row>
    <row r="678" spans="1:2" x14ac:dyDescent="0.2">
      <c r="A678" s="7" t="s">
        <v>913</v>
      </c>
      <c r="B678" s="7" t="s">
        <v>2860</v>
      </c>
    </row>
    <row r="679" spans="1:2" x14ac:dyDescent="0.2">
      <c r="A679" s="7" t="s">
        <v>914</v>
      </c>
      <c r="B679" s="7" t="s">
        <v>2851</v>
      </c>
    </row>
    <row r="680" spans="1:2" x14ac:dyDescent="0.2">
      <c r="A680" s="7" t="s">
        <v>915</v>
      </c>
      <c r="B680" s="7" t="s">
        <v>2852</v>
      </c>
    </row>
    <row r="681" spans="1:2" x14ac:dyDescent="0.2">
      <c r="A681" s="7" t="s">
        <v>916</v>
      </c>
      <c r="B681" s="7" t="s">
        <v>2850</v>
      </c>
    </row>
    <row r="682" spans="1:2" x14ac:dyDescent="0.2">
      <c r="A682" s="7" t="s">
        <v>917</v>
      </c>
      <c r="B682" s="7" t="s">
        <v>2859</v>
      </c>
    </row>
    <row r="683" spans="1:2" x14ac:dyDescent="0.2">
      <c r="A683" s="7" t="s">
        <v>918</v>
      </c>
      <c r="B683" s="7" t="s">
        <v>2853</v>
      </c>
    </row>
    <row r="684" spans="1:2" x14ac:dyDescent="0.2">
      <c r="A684" s="7" t="s">
        <v>919</v>
      </c>
      <c r="B684" s="7" t="s">
        <v>2854</v>
      </c>
    </row>
    <row r="685" spans="1:2" x14ac:dyDescent="0.2">
      <c r="A685" s="7" t="s">
        <v>920</v>
      </c>
      <c r="B685" s="7" t="s">
        <v>2869</v>
      </c>
    </row>
    <row r="686" spans="1:2" x14ac:dyDescent="0.2">
      <c r="A686" s="7" t="s">
        <v>921</v>
      </c>
      <c r="B686" s="7" t="s">
        <v>2868</v>
      </c>
    </row>
    <row r="687" spans="1:2" x14ac:dyDescent="0.2">
      <c r="A687" s="7" t="s">
        <v>922</v>
      </c>
      <c r="B687" s="7" t="s">
        <v>2857</v>
      </c>
    </row>
    <row r="688" spans="1:2" x14ac:dyDescent="0.2">
      <c r="A688" s="7" t="s">
        <v>923</v>
      </c>
      <c r="B688" s="7" t="s">
        <v>2855</v>
      </c>
    </row>
    <row r="689" spans="1:2" x14ac:dyDescent="0.2">
      <c r="A689" s="7" t="s">
        <v>924</v>
      </c>
      <c r="B689" s="7" t="s">
        <v>2856</v>
      </c>
    </row>
    <row r="690" spans="1:2" x14ac:dyDescent="0.2">
      <c r="A690" s="7" t="s">
        <v>925</v>
      </c>
      <c r="B690" s="7" t="s">
        <v>2865</v>
      </c>
    </row>
    <row r="691" spans="1:2" x14ac:dyDescent="0.2">
      <c r="A691" s="7" t="s">
        <v>926</v>
      </c>
      <c r="B691" s="7" t="s">
        <v>2877</v>
      </c>
    </row>
    <row r="692" spans="1:2" x14ac:dyDescent="0.2">
      <c r="A692" s="7" t="s">
        <v>927</v>
      </c>
      <c r="B692" s="7" t="s">
        <v>2878</v>
      </c>
    </row>
    <row r="693" spans="1:2" x14ac:dyDescent="0.2">
      <c r="A693" s="7" t="s">
        <v>928</v>
      </c>
      <c r="B693" s="7" t="s">
        <v>2876</v>
      </c>
    </row>
    <row r="694" spans="1:2" x14ac:dyDescent="0.2">
      <c r="A694" s="7" t="s">
        <v>929</v>
      </c>
      <c r="B694" s="7" t="s">
        <v>2879</v>
      </c>
    </row>
    <row r="695" spans="1:2" x14ac:dyDescent="0.2">
      <c r="A695" s="7" t="s">
        <v>930</v>
      </c>
      <c r="B695" s="7" t="s">
        <v>2300</v>
      </c>
    </row>
    <row r="696" spans="1:2" x14ac:dyDescent="0.2">
      <c r="A696" s="7" t="s">
        <v>931</v>
      </c>
      <c r="B696" s="7" t="s">
        <v>2301</v>
      </c>
    </row>
    <row r="697" spans="1:2" x14ac:dyDescent="0.2">
      <c r="A697" s="7" t="s">
        <v>932</v>
      </c>
      <c r="B697" s="7" t="s">
        <v>2298</v>
      </c>
    </row>
    <row r="698" spans="1:2" x14ac:dyDescent="0.2">
      <c r="A698" s="7" t="s">
        <v>933</v>
      </c>
      <c r="B698" s="7" t="s">
        <v>2299</v>
      </c>
    </row>
    <row r="699" spans="1:2" x14ac:dyDescent="0.2">
      <c r="A699" s="7" t="s">
        <v>934</v>
      </c>
      <c r="B699" s="7" t="s">
        <v>2302</v>
      </c>
    </row>
    <row r="700" spans="1:2" x14ac:dyDescent="0.2">
      <c r="A700" s="7" t="s">
        <v>935</v>
      </c>
      <c r="B700" s="7" t="s">
        <v>2305</v>
      </c>
    </row>
    <row r="701" spans="1:2" x14ac:dyDescent="0.2">
      <c r="A701" s="7" t="s">
        <v>936</v>
      </c>
      <c r="B701" s="7" t="s">
        <v>2304</v>
      </c>
    </row>
    <row r="702" spans="1:2" x14ac:dyDescent="0.2">
      <c r="A702" s="7" t="s">
        <v>937</v>
      </c>
      <c r="B702" s="7" t="s">
        <v>2303</v>
      </c>
    </row>
    <row r="703" spans="1:2" x14ac:dyDescent="0.2">
      <c r="A703" s="7" t="s">
        <v>938</v>
      </c>
      <c r="B703" s="7" t="s">
        <v>2606</v>
      </c>
    </row>
    <row r="704" spans="1:2" x14ac:dyDescent="0.2">
      <c r="A704" s="7" t="s">
        <v>939</v>
      </c>
      <c r="B704" s="7" t="s">
        <v>2692</v>
      </c>
    </row>
    <row r="705" spans="1:2" x14ac:dyDescent="0.2">
      <c r="A705" s="7" t="s">
        <v>940</v>
      </c>
      <c r="B705" s="7" t="s">
        <v>2635</v>
      </c>
    </row>
    <row r="706" spans="1:2" x14ac:dyDescent="0.2">
      <c r="A706" s="7" t="s">
        <v>941</v>
      </c>
      <c r="B706" s="7" t="s">
        <v>2612</v>
      </c>
    </row>
    <row r="707" spans="1:2" x14ac:dyDescent="0.2">
      <c r="A707" s="7" t="s">
        <v>942</v>
      </c>
      <c r="B707" s="7" t="s">
        <v>2700</v>
      </c>
    </row>
    <row r="708" spans="1:2" x14ac:dyDescent="0.2">
      <c r="A708" s="7" t="s">
        <v>943</v>
      </c>
      <c r="B708" s="7" t="s">
        <v>2613</v>
      </c>
    </row>
    <row r="709" spans="1:2" x14ac:dyDescent="0.2">
      <c r="A709" s="7" t="s">
        <v>944</v>
      </c>
      <c r="B709" s="7" t="s">
        <v>2672</v>
      </c>
    </row>
    <row r="710" spans="1:2" x14ac:dyDescent="0.2">
      <c r="A710" s="7" t="s">
        <v>945</v>
      </c>
      <c r="B710" s="7" t="s">
        <v>2638</v>
      </c>
    </row>
    <row r="711" spans="1:2" x14ac:dyDescent="0.2">
      <c r="A711" s="7" t="s">
        <v>946</v>
      </c>
      <c r="B711" s="7" t="s">
        <v>2625</v>
      </c>
    </row>
    <row r="712" spans="1:2" x14ac:dyDescent="0.2">
      <c r="A712" s="7" t="s">
        <v>947</v>
      </c>
      <c r="B712" s="7" t="s">
        <v>2685</v>
      </c>
    </row>
    <row r="713" spans="1:2" x14ac:dyDescent="0.2">
      <c r="A713" s="7" t="s">
        <v>948</v>
      </c>
      <c r="B713" s="7" t="s">
        <v>2614</v>
      </c>
    </row>
    <row r="714" spans="1:2" x14ac:dyDescent="0.2">
      <c r="A714" s="7" t="s">
        <v>949</v>
      </c>
      <c r="B714" s="7" t="s">
        <v>2626</v>
      </c>
    </row>
    <row r="715" spans="1:2" x14ac:dyDescent="0.2">
      <c r="A715" s="7" t="s">
        <v>950</v>
      </c>
      <c r="B715" s="7" t="s">
        <v>2628</v>
      </c>
    </row>
    <row r="716" spans="1:2" x14ac:dyDescent="0.2">
      <c r="A716" s="7" t="s">
        <v>951</v>
      </c>
      <c r="B716" s="7" t="s">
        <v>2615</v>
      </c>
    </row>
    <row r="717" spans="1:2" x14ac:dyDescent="0.2">
      <c r="A717" s="7" t="s">
        <v>952</v>
      </c>
      <c r="B717" s="7" t="s">
        <v>2684</v>
      </c>
    </row>
    <row r="718" spans="1:2" x14ac:dyDescent="0.2">
      <c r="A718" s="7" t="s">
        <v>953</v>
      </c>
      <c r="B718" s="7" t="s">
        <v>2696</v>
      </c>
    </row>
    <row r="719" spans="1:2" x14ac:dyDescent="0.2">
      <c r="A719" s="7" t="s">
        <v>954</v>
      </c>
      <c r="B719" s="7" t="s">
        <v>2693</v>
      </c>
    </row>
    <row r="720" spans="1:2" x14ac:dyDescent="0.2">
      <c r="A720" s="7" t="s">
        <v>955</v>
      </c>
      <c r="B720" s="7" t="s">
        <v>2631</v>
      </c>
    </row>
    <row r="721" spans="1:2" x14ac:dyDescent="0.2">
      <c r="A721" s="7" t="s">
        <v>956</v>
      </c>
      <c r="B721" s="7" t="s">
        <v>2686</v>
      </c>
    </row>
    <row r="722" spans="1:2" x14ac:dyDescent="0.2">
      <c r="A722" s="7" t="s">
        <v>957</v>
      </c>
      <c r="B722" s="7" t="s">
        <v>2616</v>
      </c>
    </row>
    <row r="723" spans="1:2" x14ac:dyDescent="0.2">
      <c r="A723" s="7" t="s">
        <v>958</v>
      </c>
      <c r="B723" s="7" t="s">
        <v>2671</v>
      </c>
    </row>
    <row r="724" spans="1:2" x14ac:dyDescent="0.2">
      <c r="A724" s="7" t="s">
        <v>959</v>
      </c>
      <c r="B724" s="7" t="s">
        <v>2636</v>
      </c>
    </row>
    <row r="725" spans="1:2" x14ac:dyDescent="0.2">
      <c r="A725" s="7" t="s">
        <v>960</v>
      </c>
      <c r="B725" s="7" t="s">
        <v>2651</v>
      </c>
    </row>
    <row r="726" spans="1:2" x14ac:dyDescent="0.2">
      <c r="A726" s="7" t="s">
        <v>961</v>
      </c>
      <c r="B726" s="7" t="s">
        <v>2697</v>
      </c>
    </row>
    <row r="727" spans="1:2" x14ac:dyDescent="0.2">
      <c r="A727" s="7" t="s">
        <v>962</v>
      </c>
      <c r="B727" s="7" t="s">
        <v>2702</v>
      </c>
    </row>
    <row r="728" spans="1:2" x14ac:dyDescent="0.2">
      <c r="A728" s="7" t="s">
        <v>963</v>
      </c>
      <c r="B728" s="7" t="s">
        <v>2646</v>
      </c>
    </row>
    <row r="729" spans="1:2" x14ac:dyDescent="0.2">
      <c r="A729" s="7" t="s">
        <v>964</v>
      </c>
      <c r="B729" s="7" t="s">
        <v>2634</v>
      </c>
    </row>
    <row r="730" spans="1:2" x14ac:dyDescent="0.2">
      <c r="A730" s="7" t="s">
        <v>965</v>
      </c>
      <c r="B730" s="7" t="s">
        <v>2617</v>
      </c>
    </row>
    <row r="731" spans="1:2" x14ac:dyDescent="0.2">
      <c r="A731" s="7" t="s">
        <v>966</v>
      </c>
      <c r="B731" s="7" t="s">
        <v>2650</v>
      </c>
    </row>
    <row r="732" spans="1:2" x14ac:dyDescent="0.2">
      <c r="A732" s="7" t="s">
        <v>967</v>
      </c>
      <c r="B732" s="7" t="s">
        <v>2607</v>
      </c>
    </row>
    <row r="733" spans="1:2" x14ac:dyDescent="0.2">
      <c r="A733" s="7" t="s">
        <v>968</v>
      </c>
      <c r="B733" s="7" t="s">
        <v>2618</v>
      </c>
    </row>
    <row r="734" spans="1:2" x14ac:dyDescent="0.2">
      <c r="A734" s="7" t="s">
        <v>969</v>
      </c>
      <c r="B734" s="7" t="s">
        <v>2619</v>
      </c>
    </row>
    <row r="735" spans="1:2" x14ac:dyDescent="0.2">
      <c r="A735" s="7" t="s">
        <v>970</v>
      </c>
      <c r="B735" s="7" t="s">
        <v>2630</v>
      </c>
    </row>
    <row r="736" spans="1:2" x14ac:dyDescent="0.2">
      <c r="A736" s="7" t="s">
        <v>971</v>
      </c>
      <c r="B736" s="7" t="s">
        <v>2620</v>
      </c>
    </row>
    <row r="737" spans="1:2" x14ac:dyDescent="0.2">
      <c r="A737" s="7" t="s">
        <v>972</v>
      </c>
      <c r="B737" s="7" t="s">
        <v>2608</v>
      </c>
    </row>
    <row r="738" spans="1:2" x14ac:dyDescent="0.2">
      <c r="A738" s="7" t="s">
        <v>973</v>
      </c>
      <c r="B738" s="7" t="s">
        <v>2643</v>
      </c>
    </row>
    <row r="739" spans="1:2" x14ac:dyDescent="0.2">
      <c r="A739" s="7" t="s">
        <v>974</v>
      </c>
      <c r="B739" s="7" t="s">
        <v>2645</v>
      </c>
    </row>
    <row r="740" spans="1:2" x14ac:dyDescent="0.2">
      <c r="A740" s="7" t="s">
        <v>975</v>
      </c>
      <c r="B740" s="7" t="s">
        <v>2695</v>
      </c>
    </row>
    <row r="741" spans="1:2" x14ac:dyDescent="0.2">
      <c r="A741" s="7" t="s">
        <v>976</v>
      </c>
      <c r="B741" s="7" t="s">
        <v>2698</v>
      </c>
    </row>
    <row r="742" spans="1:2" x14ac:dyDescent="0.2">
      <c r="A742" s="7" t="s">
        <v>977</v>
      </c>
      <c r="B742" s="7" t="s">
        <v>2633</v>
      </c>
    </row>
    <row r="743" spans="1:2" x14ac:dyDescent="0.2">
      <c r="A743" s="7" t="s">
        <v>978</v>
      </c>
      <c r="B743" s="7" t="s">
        <v>2699</v>
      </c>
    </row>
    <row r="744" spans="1:2" x14ac:dyDescent="0.2">
      <c r="A744" s="7" t="s">
        <v>979</v>
      </c>
      <c r="B744" s="7" t="s">
        <v>2673</v>
      </c>
    </row>
    <row r="745" spans="1:2" x14ac:dyDescent="0.2">
      <c r="A745" s="7" t="s">
        <v>980</v>
      </c>
      <c r="B745" s="7" t="s">
        <v>2632</v>
      </c>
    </row>
    <row r="746" spans="1:2" x14ac:dyDescent="0.2">
      <c r="A746" s="7" t="s">
        <v>981</v>
      </c>
      <c r="B746" s="7" t="s">
        <v>2644</v>
      </c>
    </row>
    <row r="747" spans="1:2" x14ac:dyDescent="0.2">
      <c r="A747" s="7" t="s">
        <v>982</v>
      </c>
      <c r="B747" s="7" t="s">
        <v>2637</v>
      </c>
    </row>
    <row r="748" spans="1:2" x14ac:dyDescent="0.2">
      <c r="A748" s="7" t="s">
        <v>983</v>
      </c>
      <c r="B748" s="7" t="s">
        <v>2648</v>
      </c>
    </row>
    <row r="749" spans="1:2" x14ac:dyDescent="0.2">
      <c r="A749" s="7" t="s">
        <v>984</v>
      </c>
      <c r="B749" s="7" t="s">
        <v>2676</v>
      </c>
    </row>
    <row r="750" spans="1:2" x14ac:dyDescent="0.2">
      <c r="A750" s="7" t="s">
        <v>985</v>
      </c>
      <c r="B750" s="7" t="s">
        <v>2691</v>
      </c>
    </row>
    <row r="751" spans="1:2" x14ac:dyDescent="0.2">
      <c r="A751" s="7" t="s">
        <v>986</v>
      </c>
      <c r="B751" s="7" t="s">
        <v>2679</v>
      </c>
    </row>
    <row r="752" spans="1:2" x14ac:dyDescent="0.2">
      <c r="A752" s="7" t="s">
        <v>987</v>
      </c>
      <c r="B752" s="7" t="s">
        <v>2639</v>
      </c>
    </row>
    <row r="753" spans="1:2" x14ac:dyDescent="0.2">
      <c r="A753" s="7" t="s">
        <v>988</v>
      </c>
      <c r="B753" s="7" t="s">
        <v>2627</v>
      </c>
    </row>
    <row r="754" spans="1:2" x14ac:dyDescent="0.2">
      <c r="A754" s="7" t="s">
        <v>989</v>
      </c>
      <c r="B754" s="7" t="s">
        <v>2621</v>
      </c>
    </row>
    <row r="755" spans="1:2" x14ac:dyDescent="0.2">
      <c r="A755" s="7" t="s">
        <v>990</v>
      </c>
      <c r="B755" s="7" t="s">
        <v>2609</v>
      </c>
    </row>
    <row r="756" spans="1:2" x14ac:dyDescent="0.2">
      <c r="A756" s="7" t="s">
        <v>991</v>
      </c>
      <c r="B756" s="7" t="s">
        <v>2680</v>
      </c>
    </row>
    <row r="757" spans="1:2" x14ac:dyDescent="0.2">
      <c r="A757" s="7" t="s">
        <v>992</v>
      </c>
      <c r="B757" s="7" t="s">
        <v>2687</v>
      </c>
    </row>
    <row r="758" spans="1:2" x14ac:dyDescent="0.2">
      <c r="A758" s="7" t="s">
        <v>993</v>
      </c>
      <c r="B758" s="7" t="s">
        <v>2694</v>
      </c>
    </row>
    <row r="759" spans="1:2" x14ac:dyDescent="0.2">
      <c r="A759" s="7" t="s">
        <v>994</v>
      </c>
      <c r="B759" s="7" t="s">
        <v>2622</v>
      </c>
    </row>
    <row r="760" spans="1:2" x14ac:dyDescent="0.2">
      <c r="A760" s="7" t="s">
        <v>995</v>
      </c>
      <c r="B760" s="7" t="s">
        <v>2701</v>
      </c>
    </row>
    <row r="761" spans="1:2" x14ac:dyDescent="0.2">
      <c r="A761" s="7" t="s">
        <v>996</v>
      </c>
      <c r="B761" s="7" t="s">
        <v>2688</v>
      </c>
    </row>
    <row r="762" spans="1:2" x14ac:dyDescent="0.2">
      <c r="A762" s="7" t="s">
        <v>997</v>
      </c>
      <c r="B762" s="7" t="s">
        <v>2623</v>
      </c>
    </row>
    <row r="763" spans="1:2" x14ac:dyDescent="0.2">
      <c r="A763" s="7" t="s">
        <v>998</v>
      </c>
      <c r="B763" s="7" t="s">
        <v>2689</v>
      </c>
    </row>
    <row r="764" spans="1:2" x14ac:dyDescent="0.2">
      <c r="A764" s="7" t="s">
        <v>999</v>
      </c>
      <c r="B764" s="7" t="s">
        <v>2674</v>
      </c>
    </row>
    <row r="765" spans="1:2" x14ac:dyDescent="0.2">
      <c r="A765" s="7" t="s">
        <v>1000</v>
      </c>
      <c r="B765" s="7" t="s">
        <v>2677</v>
      </c>
    </row>
    <row r="766" spans="1:2" x14ac:dyDescent="0.2">
      <c r="A766" s="7" t="s">
        <v>1001</v>
      </c>
      <c r="B766" s="7" t="s">
        <v>2610</v>
      </c>
    </row>
    <row r="767" spans="1:2" x14ac:dyDescent="0.2">
      <c r="A767" s="7" t="s">
        <v>1002</v>
      </c>
      <c r="B767" s="7" t="s">
        <v>2690</v>
      </c>
    </row>
    <row r="768" spans="1:2" x14ac:dyDescent="0.2">
      <c r="A768" s="7" t="s">
        <v>1003</v>
      </c>
      <c r="B768" s="7" t="s">
        <v>2624</v>
      </c>
    </row>
    <row r="769" spans="1:2" x14ac:dyDescent="0.2">
      <c r="A769" s="7" t="s">
        <v>1004</v>
      </c>
      <c r="B769" s="7" t="s">
        <v>2647</v>
      </c>
    </row>
    <row r="770" spans="1:2" x14ac:dyDescent="0.2">
      <c r="A770" s="7" t="s">
        <v>1005</v>
      </c>
      <c r="B770" s="7" t="s">
        <v>2682</v>
      </c>
    </row>
    <row r="771" spans="1:2" x14ac:dyDescent="0.2">
      <c r="A771" s="7" t="s">
        <v>1006</v>
      </c>
      <c r="B771" s="7" t="s">
        <v>2681</v>
      </c>
    </row>
    <row r="772" spans="1:2" x14ac:dyDescent="0.2">
      <c r="A772" s="7" t="s">
        <v>1007</v>
      </c>
      <c r="B772" s="7" t="s">
        <v>2675</v>
      </c>
    </row>
    <row r="773" spans="1:2" x14ac:dyDescent="0.2">
      <c r="A773" s="7" t="s">
        <v>1008</v>
      </c>
      <c r="B773" s="7" t="s">
        <v>2640</v>
      </c>
    </row>
    <row r="774" spans="1:2" x14ac:dyDescent="0.2">
      <c r="A774" s="7" t="s">
        <v>1009</v>
      </c>
      <c r="B774" s="7" t="s">
        <v>2629</v>
      </c>
    </row>
    <row r="775" spans="1:2" x14ac:dyDescent="0.2">
      <c r="A775" s="7" t="s">
        <v>1010</v>
      </c>
      <c r="B775" s="7" t="s">
        <v>2641</v>
      </c>
    </row>
    <row r="776" spans="1:2" x14ac:dyDescent="0.2">
      <c r="A776" s="7" t="s">
        <v>1011</v>
      </c>
      <c r="B776" s="7" t="s">
        <v>2642</v>
      </c>
    </row>
    <row r="777" spans="1:2" x14ac:dyDescent="0.2">
      <c r="A777" s="7" t="s">
        <v>1012</v>
      </c>
      <c r="B777" s="7" t="s">
        <v>2683</v>
      </c>
    </row>
    <row r="778" spans="1:2" x14ac:dyDescent="0.2">
      <c r="A778" s="7" t="s">
        <v>1013</v>
      </c>
      <c r="B778" s="7" t="s">
        <v>2611</v>
      </c>
    </row>
    <row r="779" spans="1:2" x14ac:dyDescent="0.2">
      <c r="A779" s="7" t="s">
        <v>1014</v>
      </c>
      <c r="B779" s="7" t="s">
        <v>2264</v>
      </c>
    </row>
    <row r="780" spans="1:2" x14ac:dyDescent="0.2">
      <c r="A780" s="7" t="s">
        <v>1015</v>
      </c>
      <c r="B780" s="7" t="s">
        <v>2233</v>
      </c>
    </row>
    <row r="781" spans="1:2" x14ac:dyDescent="0.2">
      <c r="A781" s="7" t="s">
        <v>1016</v>
      </c>
      <c r="B781" s="7" t="s">
        <v>2269</v>
      </c>
    </row>
    <row r="782" spans="1:2" x14ac:dyDescent="0.2">
      <c r="A782" s="7" t="s">
        <v>1017</v>
      </c>
      <c r="B782" s="7" t="s">
        <v>2231</v>
      </c>
    </row>
    <row r="783" spans="1:2" x14ac:dyDescent="0.2">
      <c r="A783" s="7" t="s">
        <v>1018</v>
      </c>
      <c r="B783" s="7" t="s">
        <v>2221</v>
      </c>
    </row>
    <row r="784" spans="1:2" x14ac:dyDescent="0.2">
      <c r="A784" s="7" t="s">
        <v>1019</v>
      </c>
      <c r="B784" s="7" t="s">
        <v>2270</v>
      </c>
    </row>
    <row r="785" spans="1:2" x14ac:dyDescent="0.2">
      <c r="A785" s="7" t="s">
        <v>1020</v>
      </c>
      <c r="B785" s="7" t="s">
        <v>2271</v>
      </c>
    </row>
    <row r="786" spans="1:2" x14ac:dyDescent="0.2">
      <c r="A786" s="7" t="s">
        <v>1021</v>
      </c>
      <c r="B786" s="7" t="s">
        <v>2247</v>
      </c>
    </row>
    <row r="787" spans="1:2" x14ac:dyDescent="0.2">
      <c r="A787" s="7" t="s">
        <v>1022</v>
      </c>
      <c r="B787" s="7" t="s">
        <v>2248</v>
      </c>
    </row>
    <row r="788" spans="1:2" x14ac:dyDescent="0.2">
      <c r="A788" s="7" t="s">
        <v>1023</v>
      </c>
      <c r="B788" s="7" t="s">
        <v>2228</v>
      </c>
    </row>
    <row r="789" spans="1:2" x14ac:dyDescent="0.2">
      <c r="A789" s="7" t="s">
        <v>1024</v>
      </c>
      <c r="B789" s="7" t="s">
        <v>2230</v>
      </c>
    </row>
    <row r="790" spans="1:2" x14ac:dyDescent="0.2">
      <c r="A790" s="7" t="s">
        <v>1025</v>
      </c>
      <c r="B790" s="7" t="s">
        <v>2272</v>
      </c>
    </row>
    <row r="791" spans="1:2" x14ac:dyDescent="0.2">
      <c r="A791" s="7" t="s">
        <v>1026</v>
      </c>
      <c r="B791" s="7" t="s">
        <v>2273</v>
      </c>
    </row>
    <row r="792" spans="1:2" x14ac:dyDescent="0.2">
      <c r="A792" s="7" t="s">
        <v>1027</v>
      </c>
      <c r="B792" s="7" t="s">
        <v>2274</v>
      </c>
    </row>
    <row r="793" spans="1:2" x14ac:dyDescent="0.2">
      <c r="A793" s="7" t="s">
        <v>1028</v>
      </c>
      <c r="B793" s="7" t="s">
        <v>2275</v>
      </c>
    </row>
    <row r="794" spans="1:2" x14ac:dyDescent="0.2">
      <c r="A794" s="7" t="s">
        <v>1029</v>
      </c>
      <c r="B794" s="7" t="s">
        <v>2217</v>
      </c>
    </row>
    <row r="795" spans="1:2" x14ac:dyDescent="0.2">
      <c r="A795" s="7" t="s">
        <v>1030</v>
      </c>
      <c r="B795" s="7" t="s">
        <v>2259</v>
      </c>
    </row>
    <row r="796" spans="1:2" x14ac:dyDescent="0.2">
      <c r="A796" s="7" t="s">
        <v>1031</v>
      </c>
      <c r="B796" s="7" t="s">
        <v>2276</v>
      </c>
    </row>
    <row r="797" spans="1:2" x14ac:dyDescent="0.2">
      <c r="A797" s="7" t="s">
        <v>1032</v>
      </c>
      <c r="B797" s="7" t="s">
        <v>2255</v>
      </c>
    </row>
    <row r="798" spans="1:2" x14ac:dyDescent="0.2">
      <c r="A798" s="7" t="s">
        <v>1033</v>
      </c>
      <c r="B798" s="7" t="s">
        <v>2251</v>
      </c>
    </row>
    <row r="799" spans="1:2" x14ac:dyDescent="0.2">
      <c r="A799" s="7" t="s">
        <v>1034</v>
      </c>
      <c r="B799" s="7" t="s">
        <v>2218</v>
      </c>
    </row>
    <row r="800" spans="1:2" x14ac:dyDescent="0.2">
      <c r="A800" s="7" t="s">
        <v>1035</v>
      </c>
      <c r="B800" s="7" t="s">
        <v>2278</v>
      </c>
    </row>
    <row r="801" spans="1:2" x14ac:dyDescent="0.2">
      <c r="A801" s="7" t="s">
        <v>1036</v>
      </c>
      <c r="B801" s="7" t="s">
        <v>2241</v>
      </c>
    </row>
    <row r="802" spans="1:2" x14ac:dyDescent="0.2">
      <c r="A802" s="7" t="s">
        <v>1037</v>
      </c>
      <c r="B802" s="7" t="s">
        <v>2257</v>
      </c>
    </row>
    <row r="803" spans="1:2" x14ac:dyDescent="0.2">
      <c r="A803" s="7" t="s">
        <v>1038</v>
      </c>
      <c r="B803" s="7" t="s">
        <v>2277</v>
      </c>
    </row>
    <row r="804" spans="1:2" x14ac:dyDescent="0.2">
      <c r="A804" s="7" t="s">
        <v>1039</v>
      </c>
      <c r="B804" s="7" t="s">
        <v>2238</v>
      </c>
    </row>
    <row r="805" spans="1:2" x14ac:dyDescent="0.2">
      <c r="A805" s="7" t="s">
        <v>1040</v>
      </c>
      <c r="B805" s="7" t="s">
        <v>2219</v>
      </c>
    </row>
    <row r="806" spans="1:2" x14ac:dyDescent="0.2">
      <c r="A806" s="7" t="s">
        <v>1041</v>
      </c>
      <c r="B806" s="7" t="s">
        <v>2279</v>
      </c>
    </row>
    <row r="807" spans="1:2" x14ac:dyDescent="0.2">
      <c r="A807" s="7" t="s">
        <v>1042</v>
      </c>
      <c r="B807" s="7" t="s">
        <v>2249</v>
      </c>
    </row>
    <row r="808" spans="1:2" x14ac:dyDescent="0.2">
      <c r="A808" s="7" t="s">
        <v>1043</v>
      </c>
      <c r="B808" s="7" t="s">
        <v>2239</v>
      </c>
    </row>
    <row r="809" spans="1:2" x14ac:dyDescent="0.2">
      <c r="A809" s="7" t="s">
        <v>1044</v>
      </c>
      <c r="B809" s="7" t="s">
        <v>2263</v>
      </c>
    </row>
    <row r="810" spans="1:2" x14ac:dyDescent="0.2">
      <c r="A810" s="7" t="s">
        <v>1045</v>
      </c>
      <c r="B810" s="7" t="s">
        <v>2227</v>
      </c>
    </row>
    <row r="811" spans="1:2" x14ac:dyDescent="0.2">
      <c r="A811" s="7" t="s">
        <v>1046</v>
      </c>
      <c r="B811" s="7" t="s">
        <v>2226</v>
      </c>
    </row>
    <row r="812" spans="1:2" x14ac:dyDescent="0.2">
      <c r="A812" s="7" t="s">
        <v>1047</v>
      </c>
      <c r="B812" s="7" t="s">
        <v>2252</v>
      </c>
    </row>
    <row r="813" spans="1:2" x14ac:dyDescent="0.2">
      <c r="A813" s="7" t="s">
        <v>1048</v>
      </c>
      <c r="B813" s="7" t="s">
        <v>2267</v>
      </c>
    </row>
    <row r="814" spans="1:2" x14ac:dyDescent="0.2">
      <c r="A814" s="7" t="s">
        <v>1049</v>
      </c>
      <c r="B814" s="7" t="s">
        <v>2268</v>
      </c>
    </row>
    <row r="815" spans="1:2" x14ac:dyDescent="0.2">
      <c r="A815" s="7" t="s">
        <v>1050</v>
      </c>
      <c r="B815" s="7" t="s">
        <v>2240</v>
      </c>
    </row>
    <row r="816" spans="1:2" x14ac:dyDescent="0.2">
      <c r="A816" s="7" t="s">
        <v>1051</v>
      </c>
      <c r="B816" s="7" t="s">
        <v>2220</v>
      </c>
    </row>
    <row r="817" spans="1:2" x14ac:dyDescent="0.2">
      <c r="A817" s="7" t="s">
        <v>1052</v>
      </c>
      <c r="B817" s="7" t="s">
        <v>2244</v>
      </c>
    </row>
    <row r="818" spans="1:2" x14ac:dyDescent="0.2">
      <c r="A818" s="7" t="s">
        <v>1053</v>
      </c>
      <c r="B818" s="7" t="s">
        <v>2265</v>
      </c>
    </row>
    <row r="819" spans="1:2" x14ac:dyDescent="0.2">
      <c r="A819" s="7" t="s">
        <v>1054</v>
      </c>
      <c r="B819" s="7" t="s">
        <v>2246</v>
      </c>
    </row>
    <row r="820" spans="1:2" x14ac:dyDescent="0.2">
      <c r="A820" s="7" t="s">
        <v>1055</v>
      </c>
      <c r="B820" s="7" t="s">
        <v>2245</v>
      </c>
    </row>
    <row r="821" spans="1:2" x14ac:dyDescent="0.2">
      <c r="A821" s="7" t="s">
        <v>1056</v>
      </c>
      <c r="B821" s="7" t="s">
        <v>2256</v>
      </c>
    </row>
    <row r="822" spans="1:2" x14ac:dyDescent="0.2">
      <c r="A822" s="7" t="s">
        <v>1057</v>
      </c>
      <c r="B822" s="7" t="s">
        <v>2235</v>
      </c>
    </row>
    <row r="823" spans="1:2" x14ac:dyDescent="0.2">
      <c r="A823" s="7" t="s">
        <v>1058</v>
      </c>
      <c r="B823" s="7" t="s">
        <v>2234</v>
      </c>
    </row>
    <row r="824" spans="1:2" x14ac:dyDescent="0.2">
      <c r="A824" s="7" t="s">
        <v>1059</v>
      </c>
      <c r="B824" s="7" t="s">
        <v>2281</v>
      </c>
    </row>
    <row r="825" spans="1:2" x14ac:dyDescent="0.2">
      <c r="A825" s="7" t="s">
        <v>1060</v>
      </c>
      <c r="B825" s="7" t="s">
        <v>2216</v>
      </c>
    </row>
    <row r="826" spans="1:2" x14ac:dyDescent="0.2">
      <c r="A826" s="7" t="s">
        <v>1061</v>
      </c>
      <c r="B826" s="7" t="s">
        <v>2225</v>
      </c>
    </row>
    <row r="827" spans="1:2" x14ac:dyDescent="0.2">
      <c r="A827" s="7" t="s">
        <v>1062</v>
      </c>
      <c r="B827" s="7" t="s">
        <v>2242</v>
      </c>
    </row>
    <row r="828" spans="1:2" x14ac:dyDescent="0.2">
      <c r="A828" s="7" t="s">
        <v>1063</v>
      </c>
      <c r="B828" s="7" t="s">
        <v>2266</v>
      </c>
    </row>
    <row r="829" spans="1:2" x14ac:dyDescent="0.2">
      <c r="A829" s="7" t="s">
        <v>1064</v>
      </c>
      <c r="B829" s="7" t="s">
        <v>2282</v>
      </c>
    </row>
    <row r="830" spans="1:2" x14ac:dyDescent="0.2">
      <c r="A830" s="7" t="s">
        <v>1065</v>
      </c>
      <c r="B830" s="7" t="s">
        <v>2283</v>
      </c>
    </row>
    <row r="831" spans="1:2" x14ac:dyDescent="0.2">
      <c r="A831" s="7" t="s">
        <v>1066</v>
      </c>
      <c r="B831" s="7" t="s">
        <v>2243</v>
      </c>
    </row>
    <row r="832" spans="1:2" x14ac:dyDescent="0.2">
      <c r="A832" s="7" t="s">
        <v>1067</v>
      </c>
      <c r="B832" s="7" t="s">
        <v>2261</v>
      </c>
    </row>
    <row r="833" spans="1:2" x14ac:dyDescent="0.2">
      <c r="A833" s="7" t="s">
        <v>1068</v>
      </c>
      <c r="B833" s="7" t="s">
        <v>2280</v>
      </c>
    </row>
    <row r="834" spans="1:2" x14ac:dyDescent="0.2">
      <c r="A834" s="7" t="s">
        <v>1069</v>
      </c>
      <c r="B834" s="7" t="s">
        <v>2262</v>
      </c>
    </row>
    <row r="835" spans="1:2" x14ac:dyDescent="0.2">
      <c r="A835" s="7" t="s">
        <v>1070</v>
      </c>
      <c r="B835" s="7" t="s">
        <v>2236</v>
      </c>
    </row>
    <row r="836" spans="1:2" x14ac:dyDescent="0.2">
      <c r="A836" s="7" t="s">
        <v>1071</v>
      </c>
      <c r="B836" s="7" t="s">
        <v>2253</v>
      </c>
    </row>
    <row r="837" spans="1:2" x14ac:dyDescent="0.2">
      <c r="A837" s="7" t="s">
        <v>1072</v>
      </c>
      <c r="B837" s="7" t="s">
        <v>2260</v>
      </c>
    </row>
    <row r="838" spans="1:2" x14ac:dyDescent="0.2">
      <c r="A838" s="7" t="s">
        <v>1073</v>
      </c>
      <c r="B838" s="7" t="s">
        <v>2222</v>
      </c>
    </row>
    <row r="839" spans="1:2" x14ac:dyDescent="0.2">
      <c r="A839" s="7" t="s">
        <v>1074</v>
      </c>
      <c r="B839" s="7" t="s">
        <v>2223</v>
      </c>
    </row>
    <row r="840" spans="1:2" x14ac:dyDescent="0.2">
      <c r="A840" s="7" t="s">
        <v>1075</v>
      </c>
      <c r="B840" s="7" t="s">
        <v>2229</v>
      </c>
    </row>
    <row r="841" spans="1:2" x14ac:dyDescent="0.2">
      <c r="A841" s="7" t="s">
        <v>1076</v>
      </c>
      <c r="B841" s="7" t="s">
        <v>2237</v>
      </c>
    </row>
    <row r="842" spans="1:2" x14ac:dyDescent="0.2">
      <c r="A842" s="7" t="s">
        <v>1077</v>
      </c>
      <c r="B842" s="7" t="s">
        <v>2258</v>
      </c>
    </row>
    <row r="843" spans="1:2" x14ac:dyDescent="0.2">
      <c r="A843" s="7" t="s">
        <v>1078</v>
      </c>
      <c r="B843" s="7" t="s">
        <v>2232</v>
      </c>
    </row>
    <row r="844" spans="1:2" x14ac:dyDescent="0.2">
      <c r="A844" s="7" t="s">
        <v>1079</v>
      </c>
      <c r="B844" s="7" t="s">
        <v>2254</v>
      </c>
    </row>
    <row r="845" spans="1:2" x14ac:dyDescent="0.2">
      <c r="A845" s="7" t="s">
        <v>1080</v>
      </c>
      <c r="B845" s="7" t="s">
        <v>2215</v>
      </c>
    </row>
    <row r="846" spans="1:2" x14ac:dyDescent="0.2">
      <c r="A846" s="7" t="s">
        <v>1081</v>
      </c>
      <c r="B846" s="7" t="s">
        <v>2250</v>
      </c>
    </row>
    <row r="847" spans="1:2" x14ac:dyDescent="0.2">
      <c r="A847" s="7" t="s">
        <v>1082</v>
      </c>
      <c r="B847" s="7" t="s">
        <v>2224</v>
      </c>
    </row>
    <row r="848" spans="1:2" x14ac:dyDescent="0.2">
      <c r="A848" s="7" t="s">
        <v>1083</v>
      </c>
      <c r="B848" s="7" t="s">
        <v>2652</v>
      </c>
    </row>
    <row r="849" spans="1:2" x14ac:dyDescent="0.2">
      <c r="A849" s="7" t="s">
        <v>1084</v>
      </c>
      <c r="B849" s="7" t="s">
        <v>2730</v>
      </c>
    </row>
    <row r="850" spans="1:2" x14ac:dyDescent="0.2">
      <c r="A850" s="7" t="s">
        <v>1085</v>
      </c>
      <c r="B850" s="7" t="s">
        <v>2729</v>
      </c>
    </row>
    <row r="851" spans="1:2" x14ac:dyDescent="0.2">
      <c r="A851" s="7" t="s">
        <v>1086</v>
      </c>
      <c r="B851" s="7" t="s">
        <v>2731</v>
      </c>
    </row>
    <row r="852" spans="1:2" x14ac:dyDescent="0.2">
      <c r="A852" s="7" t="s">
        <v>1087</v>
      </c>
      <c r="B852" s="7" t="s">
        <v>2653</v>
      </c>
    </row>
    <row r="853" spans="1:2" x14ac:dyDescent="0.2">
      <c r="A853" s="7" t="s">
        <v>1088</v>
      </c>
      <c r="B853" s="7" t="s">
        <v>2670</v>
      </c>
    </row>
    <row r="854" spans="1:2" x14ac:dyDescent="0.2">
      <c r="A854" s="7" t="s">
        <v>1089</v>
      </c>
      <c r="B854" s="7" t="s">
        <v>2663</v>
      </c>
    </row>
    <row r="855" spans="1:2" x14ac:dyDescent="0.2">
      <c r="A855" s="7" t="s">
        <v>1090</v>
      </c>
      <c r="B855" s="7" t="s">
        <v>2657</v>
      </c>
    </row>
    <row r="856" spans="1:2" x14ac:dyDescent="0.2">
      <c r="A856" s="7" t="s">
        <v>1091</v>
      </c>
      <c r="B856" s="7" t="s">
        <v>2654</v>
      </c>
    </row>
    <row r="857" spans="1:2" x14ac:dyDescent="0.2">
      <c r="A857" s="7" t="s">
        <v>1092</v>
      </c>
      <c r="B857" s="7" t="s">
        <v>2662</v>
      </c>
    </row>
    <row r="858" spans="1:2" x14ac:dyDescent="0.2">
      <c r="A858" s="7" t="s">
        <v>1093</v>
      </c>
      <c r="B858" s="7" t="s">
        <v>2658</v>
      </c>
    </row>
    <row r="859" spans="1:2" x14ac:dyDescent="0.2">
      <c r="A859" s="7" t="s">
        <v>1094</v>
      </c>
      <c r="B859" s="7" t="s">
        <v>2665</v>
      </c>
    </row>
    <row r="860" spans="1:2" x14ac:dyDescent="0.2">
      <c r="A860" s="7" t="s">
        <v>1095</v>
      </c>
      <c r="B860" s="7" t="s">
        <v>2667</v>
      </c>
    </row>
    <row r="861" spans="1:2" x14ac:dyDescent="0.2">
      <c r="A861" s="7" t="s">
        <v>1096</v>
      </c>
      <c r="B861" s="7" t="s">
        <v>2659</v>
      </c>
    </row>
    <row r="862" spans="1:2" x14ac:dyDescent="0.2">
      <c r="A862" s="7" t="s">
        <v>1097</v>
      </c>
      <c r="B862" s="7" t="s">
        <v>2668</v>
      </c>
    </row>
    <row r="863" spans="1:2" x14ac:dyDescent="0.2">
      <c r="A863" s="7" t="s">
        <v>1098</v>
      </c>
      <c r="B863" s="7" t="s">
        <v>2656</v>
      </c>
    </row>
    <row r="864" spans="1:2" x14ac:dyDescent="0.2">
      <c r="A864" s="7" t="s">
        <v>1099</v>
      </c>
      <c r="B864" s="7" t="s">
        <v>2655</v>
      </c>
    </row>
    <row r="865" spans="1:2" x14ac:dyDescent="0.2">
      <c r="A865" s="7" t="s">
        <v>1100</v>
      </c>
      <c r="B865" s="7" t="s">
        <v>2666</v>
      </c>
    </row>
    <row r="866" spans="1:2" x14ac:dyDescent="0.2">
      <c r="A866" s="7" t="s">
        <v>1101</v>
      </c>
      <c r="B866" s="7" t="s">
        <v>2661</v>
      </c>
    </row>
    <row r="867" spans="1:2" x14ac:dyDescent="0.2">
      <c r="A867" s="7" t="s">
        <v>1102</v>
      </c>
      <c r="B867" s="7" t="s">
        <v>2660</v>
      </c>
    </row>
    <row r="868" spans="1:2" x14ac:dyDescent="0.2">
      <c r="A868" s="7" t="s">
        <v>1103</v>
      </c>
      <c r="B868" s="7" t="s">
        <v>2664</v>
      </c>
    </row>
    <row r="869" spans="1:2" x14ac:dyDescent="0.2">
      <c r="A869" s="7" t="s">
        <v>1104</v>
      </c>
      <c r="B869" s="7" t="s">
        <v>2669</v>
      </c>
    </row>
    <row r="870" spans="1:2" x14ac:dyDescent="0.2">
      <c r="A870" s="7" t="s">
        <v>1105</v>
      </c>
      <c r="B870" s="7" t="s">
        <v>3350</v>
      </c>
    </row>
    <row r="871" spans="1:2" x14ac:dyDescent="0.2">
      <c r="A871" s="7" t="s">
        <v>1106</v>
      </c>
      <c r="B871" s="7" t="s">
        <v>3367</v>
      </c>
    </row>
    <row r="872" spans="1:2" x14ac:dyDescent="0.2">
      <c r="A872" s="7" t="s">
        <v>1107</v>
      </c>
      <c r="B872" s="7" t="s">
        <v>3368</v>
      </c>
    </row>
    <row r="873" spans="1:2" x14ac:dyDescent="0.2">
      <c r="A873" s="7" t="s">
        <v>1108</v>
      </c>
      <c r="B873" s="7" t="s">
        <v>3414</v>
      </c>
    </row>
    <row r="874" spans="1:2" x14ac:dyDescent="0.2">
      <c r="A874" s="7" t="s">
        <v>1109</v>
      </c>
      <c r="B874" s="7" t="s">
        <v>3351</v>
      </c>
    </row>
    <row r="875" spans="1:2" x14ac:dyDescent="0.2">
      <c r="A875" s="7" t="s">
        <v>1110</v>
      </c>
      <c r="B875" s="7" t="s">
        <v>3232</v>
      </c>
    </row>
    <row r="876" spans="1:2" x14ac:dyDescent="0.2">
      <c r="A876" s="7" t="s">
        <v>1111</v>
      </c>
      <c r="B876" s="7" t="s">
        <v>2649</v>
      </c>
    </row>
    <row r="877" spans="1:2" x14ac:dyDescent="0.2">
      <c r="A877" s="7" t="s">
        <v>1112</v>
      </c>
      <c r="B877" s="7" t="s">
        <v>3397</v>
      </c>
    </row>
    <row r="878" spans="1:2" x14ac:dyDescent="0.2">
      <c r="A878" s="7" t="s">
        <v>1113</v>
      </c>
      <c r="B878" s="7" t="s">
        <v>3228</v>
      </c>
    </row>
    <row r="879" spans="1:2" x14ac:dyDescent="0.2">
      <c r="A879" s="7" t="s">
        <v>1114</v>
      </c>
      <c r="B879" s="7" t="s">
        <v>3381</v>
      </c>
    </row>
    <row r="880" spans="1:2" x14ac:dyDescent="0.2">
      <c r="A880" s="7" t="s">
        <v>1115</v>
      </c>
      <c r="B880" s="7" t="s">
        <v>3366</v>
      </c>
    </row>
    <row r="881" spans="1:2" x14ac:dyDescent="0.2">
      <c r="A881" s="7" t="s">
        <v>1116</v>
      </c>
      <c r="B881" s="7" t="s">
        <v>3441</v>
      </c>
    </row>
    <row r="882" spans="1:2" x14ac:dyDescent="0.2">
      <c r="A882" s="7" t="s">
        <v>1117</v>
      </c>
      <c r="B882" s="7" t="s">
        <v>3432</v>
      </c>
    </row>
    <row r="883" spans="1:2" x14ac:dyDescent="0.2">
      <c r="A883" s="7" t="s">
        <v>1118</v>
      </c>
      <c r="B883" s="7" t="s">
        <v>3464</v>
      </c>
    </row>
    <row r="884" spans="1:2" x14ac:dyDescent="0.2">
      <c r="A884" s="7" t="s">
        <v>1119</v>
      </c>
      <c r="B884" s="7" t="s">
        <v>3349</v>
      </c>
    </row>
    <row r="885" spans="1:2" x14ac:dyDescent="0.2">
      <c r="A885" s="7" t="s">
        <v>1120</v>
      </c>
      <c r="B885" s="7" t="s">
        <v>3456</v>
      </c>
    </row>
    <row r="886" spans="1:2" x14ac:dyDescent="0.2">
      <c r="A886" s="7" t="s">
        <v>1121</v>
      </c>
      <c r="B886" s="7" t="s">
        <v>3465</v>
      </c>
    </row>
    <row r="887" spans="1:2" x14ac:dyDescent="0.2">
      <c r="A887" s="7" t="s">
        <v>1122</v>
      </c>
      <c r="B887" s="7" t="s">
        <v>3466</v>
      </c>
    </row>
    <row r="888" spans="1:2" x14ac:dyDescent="0.2">
      <c r="A888" s="7" t="s">
        <v>1123</v>
      </c>
      <c r="B888" s="7" t="s">
        <v>3400</v>
      </c>
    </row>
    <row r="889" spans="1:2" x14ac:dyDescent="0.2">
      <c r="A889" s="7" t="s">
        <v>1124</v>
      </c>
      <c r="B889" s="7" t="s">
        <v>3188</v>
      </c>
    </row>
    <row r="890" spans="1:2" x14ac:dyDescent="0.2">
      <c r="A890" s="7" t="s">
        <v>1125</v>
      </c>
      <c r="B890" s="7" t="s">
        <v>3164</v>
      </c>
    </row>
    <row r="891" spans="1:2" x14ac:dyDescent="0.2">
      <c r="A891" s="7" t="s">
        <v>1126</v>
      </c>
      <c r="B891" s="7" t="s">
        <v>3437</v>
      </c>
    </row>
    <row r="892" spans="1:2" x14ac:dyDescent="0.2">
      <c r="A892" s="7" t="s">
        <v>1127</v>
      </c>
      <c r="B892" s="7" t="s">
        <v>3362</v>
      </c>
    </row>
    <row r="893" spans="1:2" x14ac:dyDescent="0.2">
      <c r="A893" s="7" t="s">
        <v>1128</v>
      </c>
      <c r="B893" s="7" t="s">
        <v>3439</v>
      </c>
    </row>
    <row r="894" spans="1:2" x14ac:dyDescent="0.2">
      <c r="A894" s="7" t="s">
        <v>1129</v>
      </c>
      <c r="B894" s="7" t="s">
        <v>3445</v>
      </c>
    </row>
    <row r="895" spans="1:2" x14ac:dyDescent="0.2">
      <c r="A895" s="7" t="s">
        <v>1130</v>
      </c>
      <c r="B895" s="7" t="s">
        <v>3434</v>
      </c>
    </row>
    <row r="896" spans="1:2" x14ac:dyDescent="0.2">
      <c r="A896" s="7" t="s">
        <v>1131</v>
      </c>
      <c r="B896" s="7" t="s">
        <v>3424</v>
      </c>
    </row>
    <row r="897" spans="1:2" x14ac:dyDescent="0.2">
      <c r="A897" s="7" t="s">
        <v>1132</v>
      </c>
      <c r="B897" s="7" t="s">
        <v>3413</v>
      </c>
    </row>
    <row r="898" spans="1:2" x14ac:dyDescent="0.2">
      <c r="A898" s="7" t="s">
        <v>1133</v>
      </c>
      <c r="B898" s="7" t="s">
        <v>3057</v>
      </c>
    </row>
    <row r="899" spans="1:2" x14ac:dyDescent="0.2">
      <c r="A899" s="7" t="s">
        <v>1134</v>
      </c>
      <c r="B899" s="7" t="s">
        <v>3311</v>
      </c>
    </row>
    <row r="900" spans="1:2" x14ac:dyDescent="0.2">
      <c r="A900" s="7" t="s">
        <v>1135</v>
      </c>
      <c r="B900" s="7" t="s">
        <v>3385</v>
      </c>
    </row>
    <row r="901" spans="1:2" x14ac:dyDescent="0.2">
      <c r="A901" s="7" t="s">
        <v>1136</v>
      </c>
      <c r="B901" s="7" t="s">
        <v>3189</v>
      </c>
    </row>
    <row r="902" spans="1:2" x14ac:dyDescent="0.2">
      <c r="A902" s="7" t="s">
        <v>1137</v>
      </c>
      <c r="B902" s="7" t="s">
        <v>3457</v>
      </c>
    </row>
    <row r="903" spans="1:2" x14ac:dyDescent="0.2">
      <c r="A903" s="7" t="s">
        <v>1138</v>
      </c>
      <c r="B903" s="7" t="s">
        <v>3398</v>
      </c>
    </row>
    <row r="904" spans="1:2" x14ac:dyDescent="0.2">
      <c r="A904" s="7" t="s">
        <v>1139</v>
      </c>
      <c r="B904" s="7" t="s">
        <v>3401</v>
      </c>
    </row>
    <row r="905" spans="1:2" x14ac:dyDescent="0.2">
      <c r="A905" s="7" t="s">
        <v>1140</v>
      </c>
      <c r="B905" s="7" t="s">
        <v>3399</v>
      </c>
    </row>
    <row r="906" spans="1:2" x14ac:dyDescent="0.2">
      <c r="A906" s="7" t="s">
        <v>1141</v>
      </c>
      <c r="B906" s="7" t="s">
        <v>3345</v>
      </c>
    </row>
    <row r="907" spans="1:2" x14ac:dyDescent="0.2">
      <c r="A907" s="7" t="s">
        <v>1142</v>
      </c>
      <c r="B907" s="7" t="s">
        <v>3198</v>
      </c>
    </row>
    <row r="908" spans="1:2" x14ac:dyDescent="0.2">
      <c r="A908" s="7" t="s">
        <v>1143</v>
      </c>
      <c r="B908" s="7" t="s">
        <v>3194</v>
      </c>
    </row>
    <row r="909" spans="1:2" x14ac:dyDescent="0.2">
      <c r="A909" s="7" t="s">
        <v>1144</v>
      </c>
      <c r="B909" s="7" t="s">
        <v>2435</v>
      </c>
    </row>
    <row r="910" spans="1:2" x14ac:dyDescent="0.2">
      <c r="A910" s="7" t="s">
        <v>1145</v>
      </c>
      <c r="B910" s="7" t="s">
        <v>3425</v>
      </c>
    </row>
    <row r="911" spans="1:2" x14ac:dyDescent="0.2">
      <c r="A911" s="7" t="s">
        <v>1146</v>
      </c>
      <c r="B911" s="7" t="s">
        <v>3426</v>
      </c>
    </row>
    <row r="912" spans="1:2" x14ac:dyDescent="0.2">
      <c r="A912" s="7" t="s">
        <v>1147</v>
      </c>
      <c r="B912" s="7" t="s">
        <v>3475</v>
      </c>
    </row>
    <row r="913" spans="1:2" x14ac:dyDescent="0.2">
      <c r="A913" s="7" t="s">
        <v>1148</v>
      </c>
      <c r="B913" s="7" t="s">
        <v>3390</v>
      </c>
    </row>
    <row r="914" spans="1:2" x14ac:dyDescent="0.2">
      <c r="A914" s="7" t="s">
        <v>1149</v>
      </c>
      <c r="B914" s="7" t="s">
        <v>3444</v>
      </c>
    </row>
    <row r="915" spans="1:2" x14ac:dyDescent="0.2">
      <c r="A915" s="7" t="s">
        <v>1150</v>
      </c>
      <c r="B915" s="7" t="s">
        <v>3343</v>
      </c>
    </row>
    <row r="916" spans="1:2" x14ac:dyDescent="0.2">
      <c r="A916" s="7" t="s">
        <v>1151</v>
      </c>
      <c r="B916" s="7" t="s">
        <v>3342</v>
      </c>
    </row>
    <row r="917" spans="1:2" x14ac:dyDescent="0.2">
      <c r="A917" s="7" t="s">
        <v>1152</v>
      </c>
      <c r="B917" s="7" t="s">
        <v>3229</v>
      </c>
    </row>
    <row r="918" spans="1:2" x14ac:dyDescent="0.2">
      <c r="A918" s="7" t="s">
        <v>1153</v>
      </c>
      <c r="B918" s="7" t="s">
        <v>3453</v>
      </c>
    </row>
    <row r="919" spans="1:2" x14ac:dyDescent="0.2">
      <c r="A919" s="7" t="s">
        <v>1154</v>
      </c>
      <c r="B919" s="7" t="s">
        <v>3429</v>
      </c>
    </row>
    <row r="920" spans="1:2" x14ac:dyDescent="0.2">
      <c r="A920" s="7" t="s">
        <v>1155</v>
      </c>
      <c r="B920" s="7" t="s">
        <v>3415</v>
      </c>
    </row>
    <row r="921" spans="1:2" x14ac:dyDescent="0.2">
      <c r="A921" s="7" t="s">
        <v>1156</v>
      </c>
      <c r="B921" s="7" t="s">
        <v>3422</v>
      </c>
    </row>
    <row r="922" spans="1:2" x14ac:dyDescent="0.2">
      <c r="A922" s="7" t="s">
        <v>1157</v>
      </c>
      <c r="B922" s="7" t="s">
        <v>3421</v>
      </c>
    </row>
    <row r="923" spans="1:2" x14ac:dyDescent="0.2">
      <c r="A923" s="7" t="s">
        <v>1158</v>
      </c>
      <c r="B923" s="7" t="s">
        <v>3307</v>
      </c>
    </row>
    <row r="924" spans="1:2" x14ac:dyDescent="0.2">
      <c r="A924" s="7" t="s">
        <v>1159</v>
      </c>
      <c r="B924" s="7" t="s">
        <v>3230</v>
      </c>
    </row>
    <row r="925" spans="1:2" x14ac:dyDescent="0.2">
      <c r="A925" s="7" t="s">
        <v>1160</v>
      </c>
      <c r="B925" s="7" t="s">
        <v>3310</v>
      </c>
    </row>
    <row r="926" spans="1:2" x14ac:dyDescent="0.2">
      <c r="A926" s="7" t="s">
        <v>1161</v>
      </c>
      <c r="B926" s="7" t="s">
        <v>3448</v>
      </c>
    </row>
    <row r="927" spans="1:2" x14ac:dyDescent="0.2">
      <c r="A927" s="7" t="s">
        <v>1162</v>
      </c>
      <c r="B927" s="7" t="s">
        <v>2873</v>
      </c>
    </row>
    <row r="928" spans="1:2" x14ac:dyDescent="0.2">
      <c r="A928" s="7" t="s">
        <v>1163</v>
      </c>
      <c r="B928" s="7" t="s">
        <v>3428</v>
      </c>
    </row>
    <row r="929" spans="1:2" x14ac:dyDescent="0.2">
      <c r="A929" s="7" t="s">
        <v>1164</v>
      </c>
      <c r="B929" s="7" t="s">
        <v>3427</v>
      </c>
    </row>
    <row r="930" spans="1:2" x14ac:dyDescent="0.2">
      <c r="A930" s="7" t="s">
        <v>1165</v>
      </c>
      <c r="B930" s="7" t="s">
        <v>3474</v>
      </c>
    </row>
    <row r="931" spans="1:2" x14ac:dyDescent="0.2">
      <c r="A931" s="7" t="s">
        <v>1166</v>
      </c>
      <c r="B931" s="7" t="s">
        <v>3458</v>
      </c>
    </row>
    <row r="932" spans="1:2" x14ac:dyDescent="0.2">
      <c r="A932" s="7" t="s">
        <v>1167</v>
      </c>
      <c r="B932" s="7" t="s">
        <v>3412</v>
      </c>
    </row>
    <row r="933" spans="1:2" x14ac:dyDescent="0.2">
      <c r="A933" s="7" t="s">
        <v>1168</v>
      </c>
      <c r="B933" s="7" t="s">
        <v>2870</v>
      </c>
    </row>
    <row r="934" spans="1:2" x14ac:dyDescent="0.2">
      <c r="A934" s="7" t="s">
        <v>1169</v>
      </c>
      <c r="B934" s="7" t="s">
        <v>3341</v>
      </c>
    </row>
    <row r="935" spans="1:2" x14ac:dyDescent="0.2">
      <c r="A935" s="7" t="s">
        <v>1170</v>
      </c>
      <c r="B935" s="7" t="s">
        <v>3231</v>
      </c>
    </row>
    <row r="936" spans="1:2" x14ac:dyDescent="0.2">
      <c r="A936" s="7" t="s">
        <v>1171</v>
      </c>
      <c r="B936" s="7" t="s">
        <v>3382</v>
      </c>
    </row>
    <row r="937" spans="1:2" x14ac:dyDescent="0.2">
      <c r="A937" s="7" t="s">
        <v>1172</v>
      </c>
      <c r="B937" s="7" t="s">
        <v>3388</v>
      </c>
    </row>
    <row r="938" spans="1:2" x14ac:dyDescent="0.2">
      <c r="A938" s="7" t="s">
        <v>1173</v>
      </c>
      <c r="B938" s="7" t="s">
        <v>3451</v>
      </c>
    </row>
    <row r="939" spans="1:2" x14ac:dyDescent="0.2">
      <c r="A939" s="7" t="s">
        <v>1174</v>
      </c>
      <c r="B939" s="7" t="s">
        <v>3384</v>
      </c>
    </row>
    <row r="940" spans="1:2" x14ac:dyDescent="0.2">
      <c r="A940" s="7" t="s">
        <v>1175</v>
      </c>
      <c r="B940" s="7" t="s">
        <v>3340</v>
      </c>
    </row>
    <row r="941" spans="1:2" x14ac:dyDescent="0.2">
      <c r="A941" s="7" t="s">
        <v>1176</v>
      </c>
      <c r="B941" s="7" t="s">
        <v>3339</v>
      </c>
    </row>
    <row r="942" spans="1:2" x14ac:dyDescent="0.2">
      <c r="A942" s="7" t="s">
        <v>1177</v>
      </c>
      <c r="B942" s="7" t="s">
        <v>3369</v>
      </c>
    </row>
    <row r="943" spans="1:2" x14ac:dyDescent="0.2">
      <c r="A943" s="7" t="s">
        <v>1178</v>
      </c>
      <c r="B943" s="7" t="s">
        <v>3359</v>
      </c>
    </row>
    <row r="944" spans="1:2" x14ac:dyDescent="0.2">
      <c r="A944" s="7" t="s">
        <v>1179</v>
      </c>
      <c r="B944" s="7" t="s">
        <v>3361</v>
      </c>
    </row>
    <row r="945" spans="1:2" x14ac:dyDescent="0.2">
      <c r="A945" s="7" t="s">
        <v>1180</v>
      </c>
      <c r="B945" s="7" t="s">
        <v>3473</v>
      </c>
    </row>
    <row r="946" spans="1:2" x14ac:dyDescent="0.2">
      <c r="A946" s="7" t="s">
        <v>1181</v>
      </c>
      <c r="B946" s="7" t="s">
        <v>3190</v>
      </c>
    </row>
    <row r="947" spans="1:2" x14ac:dyDescent="0.2">
      <c r="A947" s="7" t="s">
        <v>1182</v>
      </c>
      <c r="B947" s="7" t="s">
        <v>3423</v>
      </c>
    </row>
    <row r="948" spans="1:2" x14ac:dyDescent="0.2">
      <c r="A948" s="7" t="s">
        <v>1183</v>
      </c>
      <c r="B948" s="7" t="s">
        <v>3376</v>
      </c>
    </row>
    <row r="949" spans="1:2" x14ac:dyDescent="0.2">
      <c r="A949" s="7" t="s">
        <v>1184</v>
      </c>
      <c r="B949" s="7" t="s">
        <v>3446</v>
      </c>
    </row>
    <row r="950" spans="1:2" x14ac:dyDescent="0.2">
      <c r="A950" s="7" t="s">
        <v>1185</v>
      </c>
      <c r="B950" s="7" t="s">
        <v>3389</v>
      </c>
    </row>
    <row r="951" spans="1:2" x14ac:dyDescent="0.2">
      <c r="A951" s="7" t="s">
        <v>1186</v>
      </c>
      <c r="B951" s="7" t="s">
        <v>3377</v>
      </c>
    </row>
    <row r="952" spans="1:2" x14ac:dyDescent="0.2">
      <c r="A952" s="7" t="s">
        <v>1187</v>
      </c>
      <c r="B952" s="7" t="s">
        <v>3459</v>
      </c>
    </row>
    <row r="953" spans="1:2" x14ac:dyDescent="0.2">
      <c r="A953" s="7" t="s">
        <v>1188</v>
      </c>
      <c r="B953" s="7" t="s">
        <v>3416</v>
      </c>
    </row>
    <row r="954" spans="1:2" x14ac:dyDescent="0.2">
      <c r="A954" s="7" t="s">
        <v>1189</v>
      </c>
      <c r="B954" s="7" t="s">
        <v>3312</v>
      </c>
    </row>
    <row r="955" spans="1:2" x14ac:dyDescent="0.2">
      <c r="A955" s="7" t="s">
        <v>1190</v>
      </c>
      <c r="B955" s="7" t="s">
        <v>2872</v>
      </c>
    </row>
    <row r="956" spans="1:2" x14ac:dyDescent="0.2">
      <c r="A956" s="7" t="s">
        <v>1191</v>
      </c>
      <c r="B956" s="7" t="s">
        <v>3370</v>
      </c>
    </row>
    <row r="957" spans="1:2" x14ac:dyDescent="0.2">
      <c r="A957" s="7" t="s">
        <v>1192</v>
      </c>
      <c r="B957" s="7" t="s">
        <v>3371</v>
      </c>
    </row>
    <row r="958" spans="1:2" x14ac:dyDescent="0.2">
      <c r="A958" s="7" t="s">
        <v>1193</v>
      </c>
      <c r="B958" s="7" t="s">
        <v>3372</v>
      </c>
    </row>
    <row r="959" spans="1:2" x14ac:dyDescent="0.2">
      <c r="A959" s="7" t="s">
        <v>1194</v>
      </c>
      <c r="B959" s="7" t="s">
        <v>3373</v>
      </c>
    </row>
    <row r="960" spans="1:2" x14ac:dyDescent="0.2">
      <c r="A960" s="7" t="s">
        <v>1195</v>
      </c>
      <c r="B960" s="7" t="s">
        <v>3374</v>
      </c>
    </row>
    <row r="961" spans="1:2" x14ac:dyDescent="0.2">
      <c r="A961" s="7" t="s">
        <v>1196</v>
      </c>
      <c r="B961" s="7" t="s">
        <v>3436</v>
      </c>
    </row>
    <row r="962" spans="1:2" x14ac:dyDescent="0.2">
      <c r="A962" s="7" t="s">
        <v>1197</v>
      </c>
      <c r="B962" s="7" t="s">
        <v>2366</v>
      </c>
    </row>
    <row r="963" spans="1:2" x14ac:dyDescent="0.2">
      <c r="A963" s="7" t="s">
        <v>1198</v>
      </c>
      <c r="B963" s="7" t="s">
        <v>3331</v>
      </c>
    </row>
    <row r="964" spans="1:2" x14ac:dyDescent="0.2">
      <c r="A964" s="7" t="s">
        <v>1199</v>
      </c>
      <c r="B964" s="7" t="s">
        <v>3220</v>
      </c>
    </row>
    <row r="965" spans="1:2" x14ac:dyDescent="0.2">
      <c r="A965" s="7" t="s">
        <v>1200</v>
      </c>
      <c r="B965" s="7" t="s">
        <v>3338</v>
      </c>
    </row>
    <row r="966" spans="1:2" x14ac:dyDescent="0.2">
      <c r="A966" s="7" t="s">
        <v>1201</v>
      </c>
      <c r="B966" s="7" t="s">
        <v>3395</v>
      </c>
    </row>
    <row r="967" spans="1:2" x14ac:dyDescent="0.2">
      <c r="A967" s="7" t="s">
        <v>1202</v>
      </c>
      <c r="B967" s="7" t="s">
        <v>3396</v>
      </c>
    </row>
    <row r="968" spans="1:2" x14ac:dyDescent="0.2">
      <c r="A968" s="7" t="s">
        <v>1203</v>
      </c>
      <c r="B968" s="7" t="s">
        <v>3337</v>
      </c>
    </row>
    <row r="969" spans="1:2" x14ac:dyDescent="0.2">
      <c r="A969" s="7" t="s">
        <v>1204</v>
      </c>
      <c r="B969" s="7" t="s">
        <v>3449</v>
      </c>
    </row>
    <row r="970" spans="1:2" x14ac:dyDescent="0.2">
      <c r="A970" s="7" t="s">
        <v>1205</v>
      </c>
      <c r="B970" s="7" t="s">
        <v>3336</v>
      </c>
    </row>
    <row r="971" spans="1:2" x14ac:dyDescent="0.2">
      <c r="A971" s="7" t="s">
        <v>1206</v>
      </c>
      <c r="B971" s="7" t="s">
        <v>3233</v>
      </c>
    </row>
    <row r="972" spans="1:2" x14ac:dyDescent="0.2">
      <c r="A972" s="7" t="s">
        <v>1207</v>
      </c>
      <c r="B972" s="7" t="s">
        <v>3417</v>
      </c>
    </row>
    <row r="973" spans="1:2" x14ac:dyDescent="0.2">
      <c r="A973" s="7" t="s">
        <v>1208</v>
      </c>
      <c r="B973" s="7" t="s">
        <v>3460</v>
      </c>
    </row>
    <row r="974" spans="1:2" x14ac:dyDescent="0.2">
      <c r="A974" s="7" t="s">
        <v>1209</v>
      </c>
      <c r="B974" s="7" t="s">
        <v>3431</v>
      </c>
    </row>
    <row r="975" spans="1:2" x14ac:dyDescent="0.2">
      <c r="A975" s="7" t="s">
        <v>1210</v>
      </c>
      <c r="B975" s="7" t="s">
        <v>3313</v>
      </c>
    </row>
    <row r="976" spans="1:2" x14ac:dyDescent="0.2">
      <c r="A976" s="7" t="s">
        <v>1211</v>
      </c>
      <c r="B976" s="7" t="s">
        <v>2871</v>
      </c>
    </row>
    <row r="977" spans="1:2" x14ac:dyDescent="0.2">
      <c r="A977" s="7" t="s">
        <v>1212</v>
      </c>
      <c r="B977" s="7" t="s">
        <v>3433</v>
      </c>
    </row>
    <row r="978" spans="1:2" x14ac:dyDescent="0.2">
      <c r="A978" s="7" t="s">
        <v>1213</v>
      </c>
      <c r="B978" s="7" t="s">
        <v>3461</v>
      </c>
    </row>
    <row r="979" spans="1:2" x14ac:dyDescent="0.2">
      <c r="A979" s="7" t="s">
        <v>1214</v>
      </c>
      <c r="B979" s="7" t="s">
        <v>3420</v>
      </c>
    </row>
    <row r="980" spans="1:2" x14ac:dyDescent="0.2">
      <c r="A980" s="7" t="s">
        <v>1215</v>
      </c>
      <c r="B980" s="7" t="s">
        <v>3387</v>
      </c>
    </row>
    <row r="981" spans="1:2" x14ac:dyDescent="0.2">
      <c r="A981" s="7" t="s">
        <v>1216</v>
      </c>
      <c r="B981" s="7" t="s">
        <v>2874</v>
      </c>
    </row>
    <row r="982" spans="1:2" x14ac:dyDescent="0.2">
      <c r="A982" s="7" t="s">
        <v>1217</v>
      </c>
      <c r="B982" s="7" t="s">
        <v>3430</v>
      </c>
    </row>
    <row r="983" spans="1:2" x14ac:dyDescent="0.2">
      <c r="A983" s="7" t="s">
        <v>1218</v>
      </c>
      <c r="B983" s="7" t="s">
        <v>3335</v>
      </c>
    </row>
    <row r="984" spans="1:2" x14ac:dyDescent="0.2">
      <c r="A984" s="7" t="s">
        <v>1219</v>
      </c>
      <c r="B984" s="7" t="s">
        <v>3221</v>
      </c>
    </row>
    <row r="985" spans="1:2" x14ac:dyDescent="0.2">
      <c r="A985" s="7" t="s">
        <v>1220</v>
      </c>
      <c r="B985" s="7" t="s">
        <v>3334</v>
      </c>
    </row>
    <row r="986" spans="1:2" x14ac:dyDescent="0.2">
      <c r="A986" s="7" t="s">
        <v>1221</v>
      </c>
      <c r="B986" s="7" t="s">
        <v>3411</v>
      </c>
    </row>
    <row r="987" spans="1:2" x14ac:dyDescent="0.2">
      <c r="A987" s="7" t="s">
        <v>1222</v>
      </c>
      <c r="B987" s="7" t="s">
        <v>3405</v>
      </c>
    </row>
    <row r="988" spans="1:2" x14ac:dyDescent="0.2">
      <c r="A988" s="7" t="s">
        <v>1223</v>
      </c>
      <c r="B988" s="7" t="s">
        <v>3386</v>
      </c>
    </row>
    <row r="989" spans="1:2" x14ac:dyDescent="0.2">
      <c r="A989" s="7" t="s">
        <v>1224</v>
      </c>
      <c r="B989" s="7" t="s">
        <v>3383</v>
      </c>
    </row>
    <row r="990" spans="1:2" x14ac:dyDescent="0.2">
      <c r="A990" s="7" t="s">
        <v>1225</v>
      </c>
      <c r="B990" s="7" t="s">
        <v>3333</v>
      </c>
    </row>
    <row r="991" spans="1:2" x14ac:dyDescent="0.2">
      <c r="A991" s="7" t="s">
        <v>1226</v>
      </c>
      <c r="B991" s="7" t="s">
        <v>3402</v>
      </c>
    </row>
    <row r="992" spans="1:2" x14ac:dyDescent="0.2">
      <c r="A992" s="7" t="s">
        <v>1227</v>
      </c>
      <c r="B992" s="7" t="s">
        <v>3443</v>
      </c>
    </row>
    <row r="993" spans="1:2" x14ac:dyDescent="0.2">
      <c r="A993" s="7" t="s">
        <v>1228</v>
      </c>
      <c r="B993" s="7" t="s">
        <v>3450</v>
      </c>
    </row>
    <row r="994" spans="1:2" x14ac:dyDescent="0.2">
      <c r="A994" s="7" t="s">
        <v>1229</v>
      </c>
      <c r="B994" s="7" t="s">
        <v>3308</v>
      </c>
    </row>
    <row r="995" spans="1:2" x14ac:dyDescent="0.2">
      <c r="A995" s="7" t="s">
        <v>1230</v>
      </c>
      <c r="B995" s="7" t="s">
        <v>3462</v>
      </c>
    </row>
    <row r="996" spans="1:2" x14ac:dyDescent="0.2">
      <c r="A996" s="7" t="s">
        <v>1231</v>
      </c>
      <c r="B996" s="7" t="s">
        <v>3476</v>
      </c>
    </row>
    <row r="997" spans="1:2" x14ac:dyDescent="0.2">
      <c r="A997" s="7" t="s">
        <v>1232</v>
      </c>
      <c r="B997" s="7" t="s">
        <v>3348</v>
      </c>
    </row>
    <row r="998" spans="1:2" x14ac:dyDescent="0.2">
      <c r="A998" s="7" t="s">
        <v>1233</v>
      </c>
      <c r="B998" s="7" t="s">
        <v>3391</v>
      </c>
    </row>
    <row r="999" spans="1:2" x14ac:dyDescent="0.2">
      <c r="A999" s="7" t="s">
        <v>1234</v>
      </c>
      <c r="B999" s="7" t="s">
        <v>3225</v>
      </c>
    </row>
    <row r="1000" spans="1:2" x14ac:dyDescent="0.2">
      <c r="A1000" s="7" t="s">
        <v>1235</v>
      </c>
      <c r="B1000" s="7" t="s">
        <v>3223</v>
      </c>
    </row>
    <row r="1001" spans="1:2" x14ac:dyDescent="0.2">
      <c r="A1001" s="7" t="s">
        <v>1236</v>
      </c>
      <c r="B1001" s="7" t="s">
        <v>3380</v>
      </c>
    </row>
    <row r="1002" spans="1:2" x14ac:dyDescent="0.2">
      <c r="A1002" s="7" t="s">
        <v>1237</v>
      </c>
      <c r="B1002" s="7" t="s">
        <v>3218</v>
      </c>
    </row>
    <row r="1003" spans="1:2" x14ac:dyDescent="0.2">
      <c r="A1003" s="7" t="s">
        <v>1238</v>
      </c>
      <c r="B1003" s="7" t="s">
        <v>3191</v>
      </c>
    </row>
    <row r="1004" spans="1:2" x14ac:dyDescent="0.2">
      <c r="A1004" s="7" t="s">
        <v>1239</v>
      </c>
      <c r="B1004" s="7" t="s">
        <v>3199</v>
      </c>
    </row>
    <row r="1005" spans="1:2" x14ac:dyDescent="0.2">
      <c r="A1005" s="7" t="s">
        <v>1240</v>
      </c>
      <c r="B1005" s="7" t="s">
        <v>3463</v>
      </c>
    </row>
    <row r="1006" spans="1:2" x14ac:dyDescent="0.2">
      <c r="A1006" s="7" t="s">
        <v>1241</v>
      </c>
      <c r="B1006" s="7" t="s">
        <v>3222</v>
      </c>
    </row>
    <row r="1007" spans="1:2" x14ac:dyDescent="0.2">
      <c r="A1007" s="7" t="s">
        <v>1242</v>
      </c>
      <c r="B1007" s="7" t="s">
        <v>3306</v>
      </c>
    </row>
    <row r="1008" spans="1:2" x14ac:dyDescent="0.2">
      <c r="A1008" s="7" t="s">
        <v>1243</v>
      </c>
      <c r="B1008" s="7" t="s">
        <v>3309</v>
      </c>
    </row>
    <row r="1009" spans="1:2" x14ac:dyDescent="0.2">
      <c r="A1009" s="7" t="s">
        <v>1244</v>
      </c>
      <c r="B1009" s="7" t="s">
        <v>3440</v>
      </c>
    </row>
    <row r="1010" spans="1:2" x14ac:dyDescent="0.2">
      <c r="A1010" s="7" t="s">
        <v>1245</v>
      </c>
      <c r="B1010" s="7" t="s">
        <v>3378</v>
      </c>
    </row>
    <row r="1011" spans="1:2" x14ac:dyDescent="0.2">
      <c r="A1011" s="7" t="s">
        <v>1246</v>
      </c>
      <c r="B1011" s="7" t="s">
        <v>3219</v>
      </c>
    </row>
    <row r="1012" spans="1:2" x14ac:dyDescent="0.2">
      <c r="A1012" s="7" t="s">
        <v>1247</v>
      </c>
      <c r="B1012" s="7" t="s">
        <v>2875</v>
      </c>
    </row>
    <row r="1013" spans="1:2" x14ac:dyDescent="0.2">
      <c r="A1013" s="7" t="s">
        <v>1248</v>
      </c>
      <c r="B1013" s="7" t="s">
        <v>3442</v>
      </c>
    </row>
    <row r="1014" spans="1:2" x14ac:dyDescent="0.2">
      <c r="A1014" s="7" t="s">
        <v>1249</v>
      </c>
      <c r="B1014" s="7" t="s">
        <v>3438</v>
      </c>
    </row>
    <row r="1015" spans="1:2" x14ac:dyDescent="0.2">
      <c r="A1015" s="7" t="s">
        <v>1250</v>
      </c>
      <c r="B1015" s="7" t="s">
        <v>3418</v>
      </c>
    </row>
    <row r="1016" spans="1:2" x14ac:dyDescent="0.2">
      <c r="A1016" s="7" t="s">
        <v>1251</v>
      </c>
      <c r="B1016" s="7" t="s">
        <v>2539</v>
      </c>
    </row>
    <row r="1017" spans="1:2" x14ac:dyDescent="0.2">
      <c r="A1017" s="7" t="s">
        <v>1252</v>
      </c>
      <c r="B1017" s="7" t="s">
        <v>3379</v>
      </c>
    </row>
    <row r="1018" spans="1:2" x14ac:dyDescent="0.2">
      <c r="A1018" s="7" t="s">
        <v>1253</v>
      </c>
      <c r="B1018" s="7" t="s">
        <v>3360</v>
      </c>
    </row>
    <row r="1019" spans="1:2" x14ac:dyDescent="0.2">
      <c r="A1019" s="7" t="s">
        <v>1254</v>
      </c>
      <c r="B1019" s="7" t="s">
        <v>3332</v>
      </c>
    </row>
    <row r="1020" spans="1:2" x14ac:dyDescent="0.2">
      <c r="A1020" s="7" t="s">
        <v>1255</v>
      </c>
      <c r="B1020" s="7" t="s">
        <v>3346</v>
      </c>
    </row>
    <row r="1021" spans="1:2" x14ac:dyDescent="0.2">
      <c r="A1021" s="7" t="s">
        <v>1256</v>
      </c>
      <c r="B1021" s="7" t="s">
        <v>3447</v>
      </c>
    </row>
    <row r="1022" spans="1:2" x14ac:dyDescent="0.2">
      <c r="A1022" s="7" t="s">
        <v>1257</v>
      </c>
      <c r="B1022" s="7" t="s">
        <v>3224</v>
      </c>
    </row>
    <row r="1023" spans="1:2" x14ac:dyDescent="0.2">
      <c r="A1023" s="7" t="s">
        <v>1258</v>
      </c>
      <c r="B1023" s="7" t="s">
        <v>3347</v>
      </c>
    </row>
    <row r="1024" spans="1:2" x14ac:dyDescent="0.2">
      <c r="A1024" s="7" t="s">
        <v>1259</v>
      </c>
      <c r="B1024" s="7" t="s">
        <v>3344</v>
      </c>
    </row>
    <row r="1025" spans="1:2" x14ac:dyDescent="0.2">
      <c r="A1025" s="7" t="s">
        <v>1260</v>
      </c>
      <c r="B1025" s="7" t="s">
        <v>3403</v>
      </c>
    </row>
    <row r="1026" spans="1:2" x14ac:dyDescent="0.2">
      <c r="A1026" s="7" t="s">
        <v>1261</v>
      </c>
      <c r="B1026" s="7" t="s">
        <v>2571</v>
      </c>
    </row>
    <row r="1027" spans="1:2" x14ac:dyDescent="0.2">
      <c r="A1027" s="7" t="s">
        <v>1262</v>
      </c>
      <c r="B1027" s="7" t="s">
        <v>3454</v>
      </c>
    </row>
    <row r="1028" spans="1:2" x14ac:dyDescent="0.2">
      <c r="A1028" s="7" t="s">
        <v>1263</v>
      </c>
      <c r="B1028" s="7" t="s">
        <v>3226</v>
      </c>
    </row>
    <row r="1029" spans="1:2" x14ac:dyDescent="0.2">
      <c r="A1029" s="7" t="s">
        <v>1264</v>
      </c>
      <c r="B1029" s="7" t="s">
        <v>3375</v>
      </c>
    </row>
    <row r="1030" spans="1:2" x14ac:dyDescent="0.2">
      <c r="A1030" s="7" t="s">
        <v>1265</v>
      </c>
      <c r="B1030" s="7" t="s">
        <v>3435</v>
      </c>
    </row>
    <row r="1031" spans="1:2" x14ac:dyDescent="0.2">
      <c r="A1031" s="7" t="s">
        <v>1266</v>
      </c>
      <c r="B1031" s="7" t="s">
        <v>3404</v>
      </c>
    </row>
    <row r="1032" spans="1:2" x14ac:dyDescent="0.2">
      <c r="A1032" s="7" t="s">
        <v>1267</v>
      </c>
      <c r="B1032" s="7" t="s">
        <v>3408</v>
      </c>
    </row>
    <row r="1033" spans="1:2" x14ac:dyDescent="0.2">
      <c r="A1033" s="7" t="s">
        <v>1268</v>
      </c>
      <c r="B1033" s="7" t="s">
        <v>3409</v>
      </c>
    </row>
    <row r="1034" spans="1:2" x14ac:dyDescent="0.2">
      <c r="A1034" s="7" t="s">
        <v>1269</v>
      </c>
      <c r="B1034" s="7" t="s">
        <v>3410</v>
      </c>
    </row>
    <row r="1035" spans="1:2" x14ac:dyDescent="0.2">
      <c r="A1035" s="7" t="s">
        <v>1270</v>
      </c>
      <c r="B1035" s="7" t="s">
        <v>3406</v>
      </c>
    </row>
    <row r="1036" spans="1:2" x14ac:dyDescent="0.2">
      <c r="A1036" s="7" t="s">
        <v>1271</v>
      </c>
      <c r="B1036" s="7" t="s">
        <v>3407</v>
      </c>
    </row>
    <row r="1037" spans="1:2" x14ac:dyDescent="0.2">
      <c r="A1037" s="7" t="s">
        <v>1272</v>
      </c>
      <c r="B1037" s="7" t="s">
        <v>3227</v>
      </c>
    </row>
    <row r="1038" spans="1:2" x14ac:dyDescent="0.2">
      <c r="A1038" s="7" t="s">
        <v>1273</v>
      </c>
      <c r="B1038" s="7" t="s">
        <v>3419</v>
      </c>
    </row>
    <row r="1039" spans="1:2" x14ac:dyDescent="0.2">
      <c r="A1039" s="7" t="s">
        <v>1274</v>
      </c>
      <c r="B1039" s="7" t="s">
        <v>3452</v>
      </c>
    </row>
    <row r="1040" spans="1:2" x14ac:dyDescent="0.2">
      <c r="A1040" s="7" t="s">
        <v>1275</v>
      </c>
      <c r="B1040" s="7" t="s">
        <v>3455</v>
      </c>
    </row>
    <row r="1041" spans="1:2" x14ac:dyDescent="0.2">
      <c r="A1041" s="7" t="s">
        <v>1276</v>
      </c>
      <c r="B1041" s="7" t="s">
        <v>2994</v>
      </c>
    </row>
    <row r="1042" spans="1:2" x14ac:dyDescent="0.2">
      <c r="A1042" s="7" t="s">
        <v>1277</v>
      </c>
      <c r="B1042" s="7" t="s">
        <v>2984</v>
      </c>
    </row>
    <row r="1043" spans="1:2" x14ac:dyDescent="0.2">
      <c r="A1043" s="7" t="s">
        <v>1278</v>
      </c>
      <c r="B1043" s="7" t="s">
        <v>2983</v>
      </c>
    </row>
    <row r="1044" spans="1:2" x14ac:dyDescent="0.2">
      <c r="A1044" s="7" t="s">
        <v>1279</v>
      </c>
      <c r="B1044" s="7" t="s">
        <v>2988</v>
      </c>
    </row>
    <row r="1045" spans="1:2" x14ac:dyDescent="0.2">
      <c r="A1045" s="7" t="s">
        <v>1280</v>
      </c>
      <c r="B1045" s="7" t="s">
        <v>2986</v>
      </c>
    </row>
    <row r="1046" spans="1:2" x14ac:dyDescent="0.2">
      <c r="A1046" s="7" t="s">
        <v>1281</v>
      </c>
      <c r="B1046" s="7" t="s">
        <v>2993</v>
      </c>
    </row>
    <row r="1047" spans="1:2" x14ac:dyDescent="0.2">
      <c r="A1047" s="7" t="s">
        <v>1282</v>
      </c>
      <c r="B1047" s="7" t="s">
        <v>2981</v>
      </c>
    </row>
    <row r="1048" spans="1:2" x14ac:dyDescent="0.2">
      <c r="A1048" s="7" t="s">
        <v>1283</v>
      </c>
      <c r="B1048" s="7" t="s">
        <v>2987</v>
      </c>
    </row>
    <row r="1049" spans="1:2" x14ac:dyDescent="0.2">
      <c r="A1049" s="7" t="s">
        <v>1284</v>
      </c>
      <c r="B1049" s="7" t="s">
        <v>2991</v>
      </c>
    </row>
    <row r="1050" spans="1:2" x14ac:dyDescent="0.2">
      <c r="A1050" s="7" t="s">
        <v>1285</v>
      </c>
      <c r="B1050" s="7" t="s">
        <v>2990</v>
      </c>
    </row>
    <row r="1051" spans="1:2" x14ac:dyDescent="0.2">
      <c r="A1051" s="7" t="s">
        <v>1286</v>
      </c>
      <c r="B1051" s="7" t="s">
        <v>2980</v>
      </c>
    </row>
    <row r="1052" spans="1:2" x14ac:dyDescent="0.2">
      <c r="A1052" s="7" t="s">
        <v>1287</v>
      </c>
      <c r="B1052" s="7" t="s">
        <v>2982</v>
      </c>
    </row>
    <row r="1053" spans="1:2" x14ac:dyDescent="0.2">
      <c r="A1053" s="7" t="s">
        <v>1288</v>
      </c>
      <c r="B1053" s="7" t="s">
        <v>2989</v>
      </c>
    </row>
    <row r="1054" spans="1:2" x14ac:dyDescent="0.2">
      <c r="A1054" s="7" t="s">
        <v>1289</v>
      </c>
      <c r="B1054" s="7" t="s">
        <v>2992</v>
      </c>
    </row>
    <row r="1055" spans="1:2" x14ac:dyDescent="0.2">
      <c r="A1055" s="7" t="s">
        <v>1290</v>
      </c>
      <c r="B1055" s="7" t="s">
        <v>2985</v>
      </c>
    </row>
    <row r="1056" spans="1:2" x14ac:dyDescent="0.2">
      <c r="A1056" s="7" t="s">
        <v>1291</v>
      </c>
      <c r="B1056" s="7" t="s">
        <v>2555</v>
      </c>
    </row>
    <row r="1057" spans="1:2" x14ac:dyDescent="0.2">
      <c r="A1057" s="7" t="s">
        <v>1292</v>
      </c>
      <c r="B1057" s="7" t="s">
        <v>2554</v>
      </c>
    </row>
    <row r="1058" spans="1:2" x14ac:dyDescent="0.2">
      <c r="A1058" s="7" t="s">
        <v>1293</v>
      </c>
      <c r="B1058" s="7" t="s">
        <v>2550</v>
      </c>
    </row>
    <row r="1059" spans="1:2" x14ac:dyDescent="0.2">
      <c r="A1059" s="7" t="s">
        <v>1294</v>
      </c>
      <c r="B1059" s="7" t="s">
        <v>2545</v>
      </c>
    </row>
    <row r="1060" spans="1:2" x14ac:dyDescent="0.2">
      <c r="A1060" s="7" t="s">
        <v>1295</v>
      </c>
      <c r="B1060" s="7" t="s">
        <v>2295</v>
      </c>
    </row>
    <row r="1061" spans="1:2" x14ac:dyDescent="0.2">
      <c r="A1061" s="7" t="s">
        <v>1296</v>
      </c>
      <c r="B1061" s="7" t="s">
        <v>2551</v>
      </c>
    </row>
    <row r="1062" spans="1:2" x14ac:dyDescent="0.2">
      <c r="A1062" s="7" t="s">
        <v>1297</v>
      </c>
      <c r="B1062" s="7" t="s">
        <v>2546</v>
      </c>
    </row>
    <row r="1063" spans="1:2" x14ac:dyDescent="0.2">
      <c r="A1063" s="7" t="s">
        <v>1298</v>
      </c>
      <c r="B1063" s="7" t="s">
        <v>2549</v>
      </c>
    </row>
    <row r="1064" spans="1:2" x14ac:dyDescent="0.2">
      <c r="A1064" s="7" t="s">
        <v>1299</v>
      </c>
      <c r="B1064" s="7" t="s">
        <v>2547</v>
      </c>
    </row>
    <row r="1065" spans="1:2" x14ac:dyDescent="0.2">
      <c r="A1065" s="7" t="s">
        <v>1300</v>
      </c>
      <c r="B1065" s="7" t="s">
        <v>2548</v>
      </c>
    </row>
    <row r="1066" spans="1:2" x14ac:dyDescent="0.2">
      <c r="A1066" s="7" t="s">
        <v>1301</v>
      </c>
      <c r="B1066" s="7" t="s">
        <v>2528</v>
      </c>
    </row>
    <row r="1067" spans="1:2" x14ac:dyDescent="0.2">
      <c r="A1067" s="7" t="s">
        <v>1302</v>
      </c>
      <c r="B1067" s="7" t="s">
        <v>2294</v>
      </c>
    </row>
    <row r="1068" spans="1:2" x14ac:dyDescent="0.2">
      <c r="A1068" s="7" t="s">
        <v>1303</v>
      </c>
      <c r="B1068" s="7" t="s">
        <v>3297</v>
      </c>
    </row>
    <row r="1069" spans="1:2" x14ac:dyDescent="0.2">
      <c r="A1069" s="7" t="s">
        <v>1304</v>
      </c>
      <c r="B1069" s="7" t="s">
        <v>3275</v>
      </c>
    </row>
    <row r="1070" spans="1:2" x14ac:dyDescent="0.2">
      <c r="A1070" s="7" t="s">
        <v>1305</v>
      </c>
      <c r="B1070" s="7" t="s">
        <v>3286</v>
      </c>
    </row>
    <row r="1071" spans="1:2" x14ac:dyDescent="0.2">
      <c r="A1071" s="7" t="s">
        <v>1306</v>
      </c>
      <c r="B1071" s="7" t="s">
        <v>3287</v>
      </c>
    </row>
    <row r="1072" spans="1:2" x14ac:dyDescent="0.2">
      <c r="A1072" s="7" t="s">
        <v>1307</v>
      </c>
      <c r="B1072" s="7" t="s">
        <v>2748</v>
      </c>
    </row>
    <row r="1073" spans="1:2" x14ac:dyDescent="0.2">
      <c r="A1073" s="7" t="s">
        <v>1308</v>
      </c>
      <c r="B1073" s="7" t="s">
        <v>3296</v>
      </c>
    </row>
    <row r="1074" spans="1:2" x14ac:dyDescent="0.2">
      <c r="A1074" s="7" t="s">
        <v>1309</v>
      </c>
      <c r="B1074" s="7" t="s">
        <v>2741</v>
      </c>
    </row>
    <row r="1075" spans="1:2" x14ac:dyDescent="0.2">
      <c r="A1075" s="7" t="s">
        <v>1310</v>
      </c>
      <c r="B1075" s="7" t="s">
        <v>2742</v>
      </c>
    </row>
    <row r="1076" spans="1:2" x14ac:dyDescent="0.2">
      <c r="A1076" s="7" t="s">
        <v>1311</v>
      </c>
      <c r="B1076" s="7" t="s">
        <v>3298</v>
      </c>
    </row>
    <row r="1077" spans="1:2" x14ac:dyDescent="0.2">
      <c r="A1077" s="7" t="s">
        <v>1312</v>
      </c>
      <c r="B1077" s="7" t="s">
        <v>3299</v>
      </c>
    </row>
    <row r="1078" spans="1:2" x14ac:dyDescent="0.2">
      <c r="A1078" s="7" t="s">
        <v>1313</v>
      </c>
      <c r="B1078" s="7" t="s">
        <v>3283</v>
      </c>
    </row>
    <row r="1079" spans="1:2" x14ac:dyDescent="0.2">
      <c r="A1079" s="7" t="s">
        <v>1314</v>
      </c>
      <c r="B1079" s="7" t="s">
        <v>3289</v>
      </c>
    </row>
    <row r="1080" spans="1:2" x14ac:dyDescent="0.2">
      <c r="A1080" s="7" t="s">
        <v>1315</v>
      </c>
      <c r="B1080" s="7" t="s">
        <v>3196</v>
      </c>
    </row>
    <row r="1081" spans="1:2" x14ac:dyDescent="0.2">
      <c r="A1081" s="7" t="s">
        <v>1316</v>
      </c>
      <c r="B1081" s="7" t="s">
        <v>3197</v>
      </c>
    </row>
    <row r="1082" spans="1:2" x14ac:dyDescent="0.2">
      <c r="A1082" s="7" t="s">
        <v>1317</v>
      </c>
      <c r="B1082" s="7" t="s">
        <v>2749</v>
      </c>
    </row>
    <row r="1083" spans="1:2" x14ac:dyDescent="0.2">
      <c r="A1083" s="7" t="s">
        <v>1318</v>
      </c>
      <c r="B1083" s="7" t="s">
        <v>3279</v>
      </c>
    </row>
    <row r="1084" spans="1:2" x14ac:dyDescent="0.2">
      <c r="A1084" s="7" t="s">
        <v>1319</v>
      </c>
      <c r="B1084" s="7" t="s">
        <v>2750</v>
      </c>
    </row>
    <row r="1085" spans="1:2" x14ac:dyDescent="0.2">
      <c r="A1085" s="7" t="s">
        <v>1320</v>
      </c>
      <c r="B1085" s="7" t="s">
        <v>3292</v>
      </c>
    </row>
    <row r="1086" spans="1:2" x14ac:dyDescent="0.2">
      <c r="A1086" s="7" t="s">
        <v>1321</v>
      </c>
      <c r="B1086" s="7" t="s">
        <v>2746</v>
      </c>
    </row>
    <row r="1087" spans="1:2" x14ac:dyDescent="0.2">
      <c r="A1087" s="7" t="s">
        <v>1322</v>
      </c>
      <c r="B1087" s="7" t="s">
        <v>3270</v>
      </c>
    </row>
    <row r="1088" spans="1:2" x14ac:dyDescent="0.2">
      <c r="A1088" s="7" t="s">
        <v>1323</v>
      </c>
      <c r="B1088" s="7" t="s">
        <v>3300</v>
      </c>
    </row>
    <row r="1089" spans="1:2" x14ac:dyDescent="0.2">
      <c r="A1089" s="7" t="s">
        <v>1324</v>
      </c>
      <c r="B1089" s="7" t="s">
        <v>3284</v>
      </c>
    </row>
    <row r="1090" spans="1:2" x14ac:dyDescent="0.2">
      <c r="A1090" s="7" t="s">
        <v>1325</v>
      </c>
      <c r="B1090" s="7" t="s">
        <v>3281</v>
      </c>
    </row>
    <row r="1091" spans="1:2" x14ac:dyDescent="0.2">
      <c r="A1091" s="7" t="s">
        <v>1326</v>
      </c>
      <c r="B1091" s="7" t="s">
        <v>3273</v>
      </c>
    </row>
    <row r="1092" spans="1:2" x14ac:dyDescent="0.2">
      <c r="A1092" s="7" t="s">
        <v>1327</v>
      </c>
      <c r="B1092" s="7" t="s">
        <v>3293</v>
      </c>
    </row>
    <row r="1093" spans="1:2" x14ac:dyDescent="0.2">
      <c r="A1093" s="7" t="s">
        <v>1328</v>
      </c>
      <c r="B1093" s="7" t="s">
        <v>3291</v>
      </c>
    </row>
    <row r="1094" spans="1:2" x14ac:dyDescent="0.2">
      <c r="A1094" s="7" t="s">
        <v>1329</v>
      </c>
      <c r="B1094" s="7" t="s">
        <v>3192</v>
      </c>
    </row>
    <row r="1095" spans="1:2" x14ac:dyDescent="0.2">
      <c r="A1095" s="7" t="s">
        <v>1330</v>
      </c>
      <c r="B1095" s="7" t="s">
        <v>3288</v>
      </c>
    </row>
    <row r="1096" spans="1:2" x14ac:dyDescent="0.2">
      <c r="A1096" s="7" t="s">
        <v>1331</v>
      </c>
      <c r="B1096" s="7" t="s">
        <v>3295</v>
      </c>
    </row>
    <row r="1097" spans="1:2" x14ac:dyDescent="0.2">
      <c r="A1097" s="7" t="s">
        <v>1332</v>
      </c>
      <c r="B1097" s="7" t="s">
        <v>2735</v>
      </c>
    </row>
    <row r="1098" spans="1:2" x14ac:dyDescent="0.2">
      <c r="A1098" s="7" t="s">
        <v>1333</v>
      </c>
      <c r="B1098" s="7" t="s">
        <v>2736</v>
      </c>
    </row>
    <row r="1099" spans="1:2" x14ac:dyDescent="0.2">
      <c r="A1099" s="7" t="s">
        <v>1334</v>
      </c>
      <c r="B1099" s="7" t="s">
        <v>3290</v>
      </c>
    </row>
    <row r="1100" spans="1:2" x14ac:dyDescent="0.2">
      <c r="A1100" s="7" t="s">
        <v>1335</v>
      </c>
      <c r="B1100" s="7" t="s">
        <v>2747</v>
      </c>
    </row>
    <row r="1101" spans="1:2" x14ac:dyDescent="0.2">
      <c r="A1101" s="7" t="s">
        <v>1336</v>
      </c>
      <c r="B1101" s="7" t="s">
        <v>2740</v>
      </c>
    </row>
    <row r="1102" spans="1:2" x14ac:dyDescent="0.2">
      <c r="A1102" s="7" t="s">
        <v>1337</v>
      </c>
      <c r="B1102" s="7" t="s">
        <v>3274</v>
      </c>
    </row>
    <row r="1103" spans="1:2" x14ac:dyDescent="0.2">
      <c r="A1103" s="7" t="s">
        <v>1338</v>
      </c>
      <c r="B1103" s="7" t="s">
        <v>3285</v>
      </c>
    </row>
    <row r="1104" spans="1:2" x14ac:dyDescent="0.2">
      <c r="A1104" s="7" t="s">
        <v>1339</v>
      </c>
      <c r="B1104" s="7" t="s">
        <v>3193</v>
      </c>
    </row>
    <row r="1105" spans="1:2" x14ac:dyDescent="0.2">
      <c r="A1105" s="7" t="s">
        <v>1340</v>
      </c>
      <c r="B1105" s="7" t="s">
        <v>2744</v>
      </c>
    </row>
    <row r="1106" spans="1:2" x14ac:dyDescent="0.2">
      <c r="A1106" s="7" t="s">
        <v>1341</v>
      </c>
      <c r="B1106" s="7" t="s">
        <v>2734</v>
      </c>
    </row>
    <row r="1107" spans="1:2" x14ac:dyDescent="0.2">
      <c r="A1107" s="7" t="s">
        <v>1342</v>
      </c>
      <c r="B1107" s="7" t="s">
        <v>3271</v>
      </c>
    </row>
    <row r="1108" spans="1:2" x14ac:dyDescent="0.2">
      <c r="A1108" s="7" t="s">
        <v>1343</v>
      </c>
      <c r="B1108" s="7" t="s">
        <v>2745</v>
      </c>
    </row>
    <row r="1109" spans="1:2" x14ac:dyDescent="0.2">
      <c r="A1109" s="7" t="s">
        <v>1344</v>
      </c>
      <c r="B1109" s="7" t="s">
        <v>2737</v>
      </c>
    </row>
    <row r="1110" spans="1:2" x14ac:dyDescent="0.2">
      <c r="A1110" s="7" t="s">
        <v>1345</v>
      </c>
      <c r="B1110" s="7" t="s">
        <v>2732</v>
      </c>
    </row>
    <row r="1111" spans="1:2" x14ac:dyDescent="0.2">
      <c r="A1111" s="7" t="s">
        <v>1346</v>
      </c>
      <c r="B1111" s="7" t="s">
        <v>3294</v>
      </c>
    </row>
    <row r="1112" spans="1:2" x14ac:dyDescent="0.2">
      <c r="A1112" s="7" t="s">
        <v>1347</v>
      </c>
      <c r="B1112" s="7" t="s">
        <v>3195</v>
      </c>
    </row>
    <row r="1113" spans="1:2" x14ac:dyDescent="0.2">
      <c r="A1113" s="7" t="s">
        <v>1348</v>
      </c>
      <c r="B1113" s="7" t="s">
        <v>2733</v>
      </c>
    </row>
    <row r="1114" spans="1:2" x14ac:dyDescent="0.2">
      <c r="A1114" s="7" t="s">
        <v>1349</v>
      </c>
      <c r="B1114" s="7" t="s">
        <v>3272</v>
      </c>
    </row>
    <row r="1115" spans="1:2" x14ac:dyDescent="0.2">
      <c r="A1115" s="7" t="s">
        <v>1350</v>
      </c>
      <c r="B1115" s="7" t="s">
        <v>2739</v>
      </c>
    </row>
    <row r="1116" spans="1:2" x14ac:dyDescent="0.2">
      <c r="A1116" s="7" t="s">
        <v>1351</v>
      </c>
      <c r="B1116" s="7" t="s">
        <v>3276</v>
      </c>
    </row>
    <row r="1117" spans="1:2" x14ac:dyDescent="0.2">
      <c r="A1117" s="7" t="s">
        <v>1352</v>
      </c>
      <c r="B1117" s="7" t="s">
        <v>3277</v>
      </c>
    </row>
    <row r="1118" spans="1:2" x14ac:dyDescent="0.2">
      <c r="A1118" s="7" t="s">
        <v>1353</v>
      </c>
      <c r="B1118" s="7" t="s">
        <v>3282</v>
      </c>
    </row>
    <row r="1119" spans="1:2" x14ac:dyDescent="0.2">
      <c r="A1119" s="7" t="s">
        <v>1354</v>
      </c>
      <c r="B1119" s="7" t="s">
        <v>2743</v>
      </c>
    </row>
    <row r="1120" spans="1:2" x14ac:dyDescent="0.2">
      <c r="A1120" s="7" t="s">
        <v>1355</v>
      </c>
      <c r="B1120" s="7" t="s">
        <v>2738</v>
      </c>
    </row>
    <row r="1121" spans="1:2" x14ac:dyDescent="0.2">
      <c r="A1121" s="7" t="s">
        <v>1356</v>
      </c>
      <c r="B1121" s="7" t="s">
        <v>3046</v>
      </c>
    </row>
    <row r="1122" spans="1:2" x14ac:dyDescent="0.2">
      <c r="A1122" s="7" t="s">
        <v>1357</v>
      </c>
      <c r="B1122" s="7" t="s">
        <v>3047</v>
      </c>
    </row>
    <row r="1123" spans="1:2" x14ac:dyDescent="0.2">
      <c r="A1123" s="7" t="s">
        <v>1358</v>
      </c>
      <c r="B1123" s="7" t="s">
        <v>3393</v>
      </c>
    </row>
    <row r="1124" spans="1:2" x14ac:dyDescent="0.2">
      <c r="A1124" s="7" t="s">
        <v>1359</v>
      </c>
      <c r="B1124" s="7" t="s">
        <v>3122</v>
      </c>
    </row>
    <row r="1125" spans="1:2" x14ac:dyDescent="0.2">
      <c r="A1125" s="7" t="s">
        <v>1360</v>
      </c>
      <c r="B1125" s="7" t="s">
        <v>3467</v>
      </c>
    </row>
    <row r="1126" spans="1:2" x14ac:dyDescent="0.2">
      <c r="A1126" s="7" t="s">
        <v>1361</v>
      </c>
      <c r="B1126" s="7" t="s">
        <v>3049</v>
      </c>
    </row>
    <row r="1127" spans="1:2" x14ac:dyDescent="0.2">
      <c r="A1127" s="7" t="s">
        <v>1362</v>
      </c>
      <c r="B1127" s="7" t="s">
        <v>3137</v>
      </c>
    </row>
    <row r="1128" spans="1:2" x14ac:dyDescent="0.2">
      <c r="A1128" s="7" t="s">
        <v>1363</v>
      </c>
      <c r="B1128" s="7" t="s">
        <v>3124</v>
      </c>
    </row>
    <row r="1129" spans="1:2" x14ac:dyDescent="0.2">
      <c r="A1129" s="7" t="s">
        <v>1364</v>
      </c>
      <c r="B1129" s="7" t="s">
        <v>3053</v>
      </c>
    </row>
    <row r="1130" spans="1:2" x14ac:dyDescent="0.2">
      <c r="A1130" s="7" t="s">
        <v>1365</v>
      </c>
      <c r="B1130" s="7" t="s">
        <v>3048</v>
      </c>
    </row>
    <row r="1131" spans="1:2" x14ac:dyDescent="0.2">
      <c r="A1131" s="7" t="s">
        <v>1366</v>
      </c>
      <c r="B1131" s="7" t="s">
        <v>3140</v>
      </c>
    </row>
    <row r="1132" spans="1:2" x14ac:dyDescent="0.2">
      <c r="A1132" s="7" t="s">
        <v>1367</v>
      </c>
      <c r="B1132" s="7" t="s">
        <v>3364</v>
      </c>
    </row>
    <row r="1133" spans="1:2" x14ac:dyDescent="0.2">
      <c r="A1133" s="7" t="s">
        <v>1368</v>
      </c>
      <c r="B1133" s="7" t="s">
        <v>3127</v>
      </c>
    </row>
    <row r="1134" spans="1:2" x14ac:dyDescent="0.2">
      <c r="A1134" s="7" t="s">
        <v>1369</v>
      </c>
      <c r="B1134" s="7" t="s">
        <v>3145</v>
      </c>
    </row>
    <row r="1135" spans="1:2" x14ac:dyDescent="0.2">
      <c r="A1135" s="7" t="s">
        <v>1370</v>
      </c>
      <c r="B1135" s="7" t="s">
        <v>3392</v>
      </c>
    </row>
    <row r="1136" spans="1:2" x14ac:dyDescent="0.2">
      <c r="A1136" s="7" t="s">
        <v>1371</v>
      </c>
      <c r="B1136" s="7" t="s">
        <v>3055</v>
      </c>
    </row>
    <row r="1137" spans="1:2" x14ac:dyDescent="0.2">
      <c r="A1137" s="7" t="s">
        <v>1372</v>
      </c>
      <c r="B1137" s="7" t="s">
        <v>3054</v>
      </c>
    </row>
    <row r="1138" spans="1:2" x14ac:dyDescent="0.2">
      <c r="A1138" s="7" t="s">
        <v>1373</v>
      </c>
      <c r="B1138" s="7" t="s">
        <v>3126</v>
      </c>
    </row>
    <row r="1139" spans="1:2" x14ac:dyDescent="0.2">
      <c r="A1139" s="7" t="s">
        <v>1374</v>
      </c>
      <c r="B1139" s="7" t="s">
        <v>2995</v>
      </c>
    </row>
    <row r="1140" spans="1:2" x14ac:dyDescent="0.2">
      <c r="A1140" s="7" t="s">
        <v>1375</v>
      </c>
      <c r="B1140" s="7" t="s">
        <v>3472</v>
      </c>
    </row>
    <row r="1141" spans="1:2" x14ac:dyDescent="0.2">
      <c r="A1141" s="7" t="s">
        <v>1376</v>
      </c>
      <c r="B1141" s="7" t="s">
        <v>3468</v>
      </c>
    </row>
    <row r="1142" spans="1:2" x14ac:dyDescent="0.2">
      <c r="A1142" s="7" t="s">
        <v>1377</v>
      </c>
      <c r="B1142" s="7" t="s">
        <v>2538</v>
      </c>
    </row>
    <row r="1143" spans="1:2" x14ac:dyDescent="0.2">
      <c r="A1143" s="7" t="s">
        <v>1378</v>
      </c>
      <c r="B1143" s="7" t="s">
        <v>3143</v>
      </c>
    </row>
    <row r="1144" spans="1:2" x14ac:dyDescent="0.2">
      <c r="A1144" s="7" t="s">
        <v>1379</v>
      </c>
      <c r="B1144" s="7" t="s">
        <v>3146</v>
      </c>
    </row>
    <row r="1145" spans="1:2" x14ac:dyDescent="0.2">
      <c r="A1145" s="7" t="s">
        <v>1380</v>
      </c>
      <c r="B1145" s="7" t="s">
        <v>3141</v>
      </c>
    </row>
    <row r="1146" spans="1:2" x14ac:dyDescent="0.2">
      <c r="A1146" s="7" t="s">
        <v>1381</v>
      </c>
      <c r="B1146" s="7" t="s">
        <v>3144</v>
      </c>
    </row>
    <row r="1147" spans="1:2" x14ac:dyDescent="0.2">
      <c r="A1147" s="7" t="s">
        <v>1382</v>
      </c>
      <c r="B1147" s="7" t="s">
        <v>3469</v>
      </c>
    </row>
    <row r="1148" spans="1:2" x14ac:dyDescent="0.2">
      <c r="A1148" s="7" t="s">
        <v>1383</v>
      </c>
      <c r="B1148" s="7" t="s">
        <v>3142</v>
      </c>
    </row>
    <row r="1149" spans="1:2" x14ac:dyDescent="0.2">
      <c r="A1149" s="7" t="s">
        <v>1384</v>
      </c>
      <c r="B1149" s="7" t="s">
        <v>3365</v>
      </c>
    </row>
    <row r="1150" spans="1:2" x14ac:dyDescent="0.2">
      <c r="A1150" s="7" t="s">
        <v>1385</v>
      </c>
      <c r="B1150" s="7" t="s">
        <v>3050</v>
      </c>
    </row>
    <row r="1151" spans="1:2" x14ac:dyDescent="0.2">
      <c r="A1151" s="7" t="s">
        <v>1386</v>
      </c>
      <c r="B1151" s="7" t="s">
        <v>3147</v>
      </c>
    </row>
    <row r="1152" spans="1:2" x14ac:dyDescent="0.2">
      <c r="A1152" s="7" t="s">
        <v>1387</v>
      </c>
      <c r="B1152" s="7" t="s">
        <v>3470</v>
      </c>
    </row>
    <row r="1153" spans="1:2" x14ac:dyDescent="0.2">
      <c r="A1153" s="7" t="s">
        <v>1388</v>
      </c>
      <c r="B1153" s="7" t="s">
        <v>3139</v>
      </c>
    </row>
    <row r="1154" spans="1:2" x14ac:dyDescent="0.2">
      <c r="A1154" s="7" t="s">
        <v>1389</v>
      </c>
      <c r="B1154" s="7" t="s">
        <v>3394</v>
      </c>
    </row>
    <row r="1155" spans="1:2" x14ac:dyDescent="0.2">
      <c r="A1155" s="7" t="s">
        <v>1390</v>
      </c>
      <c r="B1155" s="7" t="s">
        <v>3363</v>
      </c>
    </row>
    <row r="1156" spans="1:2" x14ac:dyDescent="0.2">
      <c r="A1156" s="7" t="s">
        <v>1391</v>
      </c>
      <c r="B1156" s="7" t="s">
        <v>3136</v>
      </c>
    </row>
    <row r="1157" spans="1:2" x14ac:dyDescent="0.2">
      <c r="A1157" s="7" t="s">
        <v>1392</v>
      </c>
      <c r="B1157" s="7" t="s">
        <v>3056</v>
      </c>
    </row>
    <row r="1158" spans="1:2" x14ac:dyDescent="0.2">
      <c r="A1158" s="7" t="s">
        <v>1393</v>
      </c>
      <c r="B1158" s="7" t="s">
        <v>3471</v>
      </c>
    </row>
    <row r="1159" spans="1:2" x14ac:dyDescent="0.2">
      <c r="A1159" s="7" t="s">
        <v>1394</v>
      </c>
      <c r="B1159" s="7" t="s">
        <v>3138</v>
      </c>
    </row>
    <row r="1160" spans="1:2" x14ac:dyDescent="0.2">
      <c r="A1160" s="7" t="s">
        <v>1395</v>
      </c>
      <c r="B1160" s="7" t="s">
        <v>3051</v>
      </c>
    </row>
    <row r="1161" spans="1:2" x14ac:dyDescent="0.2">
      <c r="A1161" s="7" t="s">
        <v>1396</v>
      </c>
      <c r="B1161" s="7" t="s">
        <v>3123</v>
      </c>
    </row>
    <row r="1162" spans="1:2" x14ac:dyDescent="0.2">
      <c r="A1162" s="7" t="s">
        <v>1397</v>
      </c>
      <c r="B1162" s="7" t="s">
        <v>3052</v>
      </c>
    </row>
    <row r="1163" spans="1:2" x14ac:dyDescent="0.2">
      <c r="A1163" s="7" t="s">
        <v>1398</v>
      </c>
      <c r="B1163" s="7" t="s">
        <v>2771</v>
      </c>
    </row>
    <row r="1164" spans="1:2" x14ac:dyDescent="0.2">
      <c r="A1164" s="7" t="s">
        <v>1399</v>
      </c>
      <c r="B1164" s="7" t="s">
        <v>2832</v>
      </c>
    </row>
    <row r="1165" spans="1:2" x14ac:dyDescent="0.2">
      <c r="A1165" s="7" t="s">
        <v>1400</v>
      </c>
      <c r="B1165" s="7" t="s">
        <v>2788</v>
      </c>
    </row>
    <row r="1166" spans="1:2" x14ac:dyDescent="0.2">
      <c r="A1166" s="7" t="s">
        <v>1401</v>
      </c>
      <c r="B1166" s="7" t="s">
        <v>2833</v>
      </c>
    </row>
    <row r="1167" spans="1:2" x14ac:dyDescent="0.2">
      <c r="A1167" s="7" t="s">
        <v>1402</v>
      </c>
      <c r="B1167" s="7" t="s">
        <v>2817</v>
      </c>
    </row>
    <row r="1168" spans="1:2" x14ac:dyDescent="0.2">
      <c r="A1168" s="7" t="s">
        <v>1403</v>
      </c>
      <c r="B1168" s="7" t="s">
        <v>2774</v>
      </c>
    </row>
    <row r="1169" spans="1:2" x14ac:dyDescent="0.2">
      <c r="A1169" s="7" t="s">
        <v>1404</v>
      </c>
      <c r="B1169" s="7" t="s">
        <v>2831</v>
      </c>
    </row>
    <row r="1170" spans="1:2" x14ac:dyDescent="0.2">
      <c r="A1170" s="7" t="s">
        <v>1405</v>
      </c>
      <c r="B1170" s="7" t="s">
        <v>2818</v>
      </c>
    </row>
    <row r="1171" spans="1:2" x14ac:dyDescent="0.2">
      <c r="A1171" s="7" t="s">
        <v>1406</v>
      </c>
      <c r="B1171" s="7" t="s">
        <v>2839</v>
      </c>
    </row>
    <row r="1172" spans="1:2" x14ac:dyDescent="0.2">
      <c r="A1172" s="7" t="s">
        <v>1407</v>
      </c>
      <c r="B1172" s="7" t="s">
        <v>2834</v>
      </c>
    </row>
    <row r="1173" spans="1:2" x14ac:dyDescent="0.2">
      <c r="A1173" s="7" t="s">
        <v>1408</v>
      </c>
      <c r="B1173" s="7" t="s">
        <v>2841</v>
      </c>
    </row>
    <row r="1174" spans="1:2" x14ac:dyDescent="0.2">
      <c r="A1174" s="7" t="s">
        <v>1409</v>
      </c>
      <c r="B1174" s="7" t="s">
        <v>2845</v>
      </c>
    </row>
    <row r="1175" spans="1:2" x14ac:dyDescent="0.2">
      <c r="A1175" s="7" t="s">
        <v>1410</v>
      </c>
      <c r="B1175" s="7" t="s">
        <v>2769</v>
      </c>
    </row>
    <row r="1176" spans="1:2" x14ac:dyDescent="0.2">
      <c r="A1176" s="7" t="s">
        <v>1411</v>
      </c>
      <c r="B1176" s="7" t="s">
        <v>2781</v>
      </c>
    </row>
    <row r="1177" spans="1:2" x14ac:dyDescent="0.2">
      <c r="A1177" s="7" t="s">
        <v>1412</v>
      </c>
      <c r="B1177" s="7" t="s">
        <v>2811</v>
      </c>
    </row>
    <row r="1178" spans="1:2" x14ac:dyDescent="0.2">
      <c r="A1178" s="7" t="s">
        <v>1413</v>
      </c>
      <c r="B1178" s="7" t="s">
        <v>2848</v>
      </c>
    </row>
    <row r="1179" spans="1:2" x14ac:dyDescent="0.2">
      <c r="A1179" s="7" t="s">
        <v>1414</v>
      </c>
      <c r="B1179" s="7" t="s">
        <v>2791</v>
      </c>
    </row>
    <row r="1180" spans="1:2" x14ac:dyDescent="0.2">
      <c r="A1180" s="7" t="s">
        <v>1415</v>
      </c>
      <c r="B1180" s="7" t="s">
        <v>2768</v>
      </c>
    </row>
    <row r="1181" spans="1:2" x14ac:dyDescent="0.2">
      <c r="A1181" s="7" t="s">
        <v>1416</v>
      </c>
      <c r="B1181" s="7" t="s">
        <v>2761</v>
      </c>
    </row>
    <row r="1182" spans="1:2" x14ac:dyDescent="0.2">
      <c r="A1182" s="7" t="s">
        <v>1417</v>
      </c>
      <c r="B1182" s="7" t="s">
        <v>2762</v>
      </c>
    </row>
    <row r="1183" spans="1:2" x14ac:dyDescent="0.2">
      <c r="A1183" s="7" t="s">
        <v>1418</v>
      </c>
      <c r="B1183" s="7" t="s">
        <v>2819</v>
      </c>
    </row>
    <row r="1184" spans="1:2" x14ac:dyDescent="0.2">
      <c r="A1184" s="7" t="s">
        <v>1419</v>
      </c>
      <c r="B1184" s="7" t="s">
        <v>2795</v>
      </c>
    </row>
    <row r="1185" spans="1:2" x14ac:dyDescent="0.2">
      <c r="A1185" s="7" t="s">
        <v>1420</v>
      </c>
      <c r="B1185" s="7" t="s">
        <v>2820</v>
      </c>
    </row>
    <row r="1186" spans="1:2" x14ac:dyDescent="0.2">
      <c r="A1186" s="7" t="s">
        <v>1421</v>
      </c>
      <c r="B1186" s="7" t="s">
        <v>2779</v>
      </c>
    </row>
    <row r="1187" spans="1:2" x14ac:dyDescent="0.2">
      <c r="A1187" s="7" t="s">
        <v>1422</v>
      </c>
      <c r="B1187" s="7" t="s">
        <v>2792</v>
      </c>
    </row>
    <row r="1188" spans="1:2" x14ac:dyDescent="0.2">
      <c r="A1188" s="7" t="s">
        <v>1423</v>
      </c>
      <c r="B1188" s="7" t="s">
        <v>2776</v>
      </c>
    </row>
    <row r="1189" spans="1:2" x14ac:dyDescent="0.2">
      <c r="A1189" s="7" t="s">
        <v>1424</v>
      </c>
      <c r="B1189" s="7" t="s">
        <v>2775</v>
      </c>
    </row>
    <row r="1190" spans="1:2" x14ac:dyDescent="0.2">
      <c r="A1190" s="7" t="s">
        <v>1425</v>
      </c>
      <c r="B1190" s="7" t="s">
        <v>2827</v>
      </c>
    </row>
    <row r="1191" spans="1:2" x14ac:dyDescent="0.2">
      <c r="A1191" s="7" t="s">
        <v>1426</v>
      </c>
      <c r="B1191" s="7" t="s">
        <v>2806</v>
      </c>
    </row>
    <row r="1192" spans="1:2" x14ac:dyDescent="0.2">
      <c r="A1192" s="7" t="s">
        <v>1427</v>
      </c>
      <c r="B1192" s="7" t="s">
        <v>2773</v>
      </c>
    </row>
    <row r="1193" spans="1:2" x14ac:dyDescent="0.2">
      <c r="A1193" s="7" t="s">
        <v>1428</v>
      </c>
      <c r="B1193" s="7" t="s">
        <v>2780</v>
      </c>
    </row>
    <row r="1194" spans="1:2" x14ac:dyDescent="0.2">
      <c r="A1194" s="7" t="s">
        <v>1429</v>
      </c>
      <c r="B1194" s="7" t="s">
        <v>2814</v>
      </c>
    </row>
    <row r="1195" spans="1:2" x14ac:dyDescent="0.2">
      <c r="A1195" s="7" t="s">
        <v>1430</v>
      </c>
      <c r="B1195" s="7" t="s">
        <v>2784</v>
      </c>
    </row>
    <row r="1196" spans="1:2" x14ac:dyDescent="0.2">
      <c r="A1196" s="7" t="s">
        <v>1431</v>
      </c>
      <c r="B1196" s="7" t="s">
        <v>2763</v>
      </c>
    </row>
    <row r="1197" spans="1:2" x14ac:dyDescent="0.2">
      <c r="A1197" s="7" t="s">
        <v>1432</v>
      </c>
      <c r="B1197" s="7" t="s">
        <v>2835</v>
      </c>
    </row>
    <row r="1198" spans="1:2" x14ac:dyDescent="0.2">
      <c r="A1198" s="7" t="s">
        <v>1433</v>
      </c>
      <c r="B1198" s="7" t="s">
        <v>2802</v>
      </c>
    </row>
    <row r="1199" spans="1:2" x14ac:dyDescent="0.2">
      <c r="A1199" s="7" t="s">
        <v>1434</v>
      </c>
      <c r="B1199" s="7" t="s">
        <v>2786</v>
      </c>
    </row>
    <row r="1200" spans="1:2" x14ac:dyDescent="0.2">
      <c r="A1200" s="7" t="s">
        <v>1435</v>
      </c>
      <c r="B1200" s="7" t="s">
        <v>2797</v>
      </c>
    </row>
    <row r="1201" spans="1:2" x14ac:dyDescent="0.2">
      <c r="A1201" s="7" t="s">
        <v>1436</v>
      </c>
      <c r="B1201" s="7" t="s">
        <v>2782</v>
      </c>
    </row>
    <row r="1202" spans="1:2" x14ac:dyDescent="0.2">
      <c r="A1202" s="7" t="s">
        <v>1437</v>
      </c>
      <c r="B1202" s="7" t="s">
        <v>2805</v>
      </c>
    </row>
    <row r="1203" spans="1:2" x14ac:dyDescent="0.2">
      <c r="A1203" s="7" t="s">
        <v>1438</v>
      </c>
      <c r="B1203" s="7" t="s">
        <v>2778</v>
      </c>
    </row>
    <row r="1204" spans="1:2" x14ac:dyDescent="0.2">
      <c r="A1204" s="7" t="s">
        <v>1439</v>
      </c>
      <c r="B1204" s="7" t="s">
        <v>2821</v>
      </c>
    </row>
    <row r="1205" spans="1:2" x14ac:dyDescent="0.2">
      <c r="A1205" s="7" t="s">
        <v>1440</v>
      </c>
      <c r="B1205" s="7" t="s">
        <v>2828</v>
      </c>
    </row>
    <row r="1206" spans="1:2" x14ac:dyDescent="0.2">
      <c r="A1206" s="7" t="s">
        <v>1441</v>
      </c>
      <c r="B1206" s="7" t="s">
        <v>2810</v>
      </c>
    </row>
    <row r="1207" spans="1:2" x14ac:dyDescent="0.2">
      <c r="A1207" s="7" t="s">
        <v>1442</v>
      </c>
      <c r="B1207" s="7" t="s">
        <v>2809</v>
      </c>
    </row>
    <row r="1208" spans="1:2" x14ac:dyDescent="0.2">
      <c r="A1208" s="7" t="s">
        <v>1443</v>
      </c>
      <c r="B1208" s="7" t="s">
        <v>2807</v>
      </c>
    </row>
    <row r="1209" spans="1:2" x14ac:dyDescent="0.2">
      <c r="A1209" s="7" t="s">
        <v>1444</v>
      </c>
      <c r="B1209" s="7" t="s">
        <v>2789</v>
      </c>
    </row>
    <row r="1210" spans="1:2" x14ac:dyDescent="0.2">
      <c r="A1210" s="7" t="s">
        <v>1445</v>
      </c>
      <c r="B1210" s="7" t="s">
        <v>2836</v>
      </c>
    </row>
    <row r="1211" spans="1:2" x14ac:dyDescent="0.2">
      <c r="A1211" s="7" t="s">
        <v>1446</v>
      </c>
      <c r="B1211" s="7" t="s">
        <v>2772</v>
      </c>
    </row>
    <row r="1212" spans="1:2" x14ac:dyDescent="0.2">
      <c r="A1212" s="7" t="s">
        <v>1447</v>
      </c>
      <c r="B1212" s="7" t="s">
        <v>2840</v>
      </c>
    </row>
    <row r="1213" spans="1:2" x14ac:dyDescent="0.2">
      <c r="A1213" s="7" t="s">
        <v>1448</v>
      </c>
      <c r="B1213" s="7" t="s">
        <v>2764</v>
      </c>
    </row>
    <row r="1214" spans="1:2" x14ac:dyDescent="0.2">
      <c r="A1214" s="7" t="s">
        <v>1449</v>
      </c>
      <c r="B1214" s="7" t="s">
        <v>2793</v>
      </c>
    </row>
    <row r="1215" spans="1:2" x14ac:dyDescent="0.2">
      <c r="A1215" s="7" t="s">
        <v>1450</v>
      </c>
      <c r="B1215" s="7" t="s">
        <v>2770</v>
      </c>
    </row>
    <row r="1216" spans="1:2" x14ac:dyDescent="0.2">
      <c r="A1216" s="7" t="s">
        <v>1451</v>
      </c>
      <c r="B1216" s="7" t="s">
        <v>2759</v>
      </c>
    </row>
    <row r="1217" spans="1:2" x14ac:dyDescent="0.2">
      <c r="A1217" s="7" t="s">
        <v>1452</v>
      </c>
      <c r="B1217" s="7" t="s">
        <v>2829</v>
      </c>
    </row>
    <row r="1218" spans="1:2" x14ac:dyDescent="0.2">
      <c r="A1218" s="7" t="s">
        <v>1453</v>
      </c>
      <c r="B1218" s="7" t="s">
        <v>2825</v>
      </c>
    </row>
    <row r="1219" spans="1:2" x14ac:dyDescent="0.2">
      <c r="A1219" s="7" t="s">
        <v>1454</v>
      </c>
      <c r="B1219" s="7" t="s">
        <v>2798</v>
      </c>
    </row>
    <row r="1220" spans="1:2" x14ac:dyDescent="0.2">
      <c r="A1220" s="7" t="s">
        <v>1455</v>
      </c>
      <c r="B1220" s="7" t="s">
        <v>2766</v>
      </c>
    </row>
    <row r="1221" spans="1:2" x14ac:dyDescent="0.2">
      <c r="A1221" s="7" t="s">
        <v>1456</v>
      </c>
      <c r="B1221" s="7" t="s">
        <v>2822</v>
      </c>
    </row>
    <row r="1222" spans="1:2" x14ac:dyDescent="0.2">
      <c r="A1222" s="7" t="s">
        <v>1457</v>
      </c>
      <c r="B1222" s="7" t="s">
        <v>2790</v>
      </c>
    </row>
    <row r="1223" spans="1:2" x14ac:dyDescent="0.2">
      <c r="A1223" s="7" t="s">
        <v>1458</v>
      </c>
      <c r="B1223" s="7" t="s">
        <v>2794</v>
      </c>
    </row>
    <row r="1224" spans="1:2" x14ac:dyDescent="0.2">
      <c r="A1224" s="7" t="s">
        <v>1459</v>
      </c>
      <c r="B1224" s="7" t="s">
        <v>2823</v>
      </c>
    </row>
    <row r="1225" spans="1:2" x14ac:dyDescent="0.2">
      <c r="A1225" s="7" t="s">
        <v>1460</v>
      </c>
      <c r="B1225" s="7" t="s">
        <v>2777</v>
      </c>
    </row>
    <row r="1226" spans="1:2" x14ac:dyDescent="0.2">
      <c r="A1226" s="7" t="s">
        <v>1461</v>
      </c>
      <c r="B1226" s="7" t="s">
        <v>2799</v>
      </c>
    </row>
    <row r="1227" spans="1:2" x14ac:dyDescent="0.2">
      <c r="A1227" s="7" t="s">
        <v>1462</v>
      </c>
      <c r="B1227" s="7" t="s">
        <v>2844</v>
      </c>
    </row>
    <row r="1228" spans="1:2" x14ac:dyDescent="0.2">
      <c r="A1228" s="7" t="s">
        <v>1463</v>
      </c>
      <c r="B1228" s="7" t="s">
        <v>2803</v>
      </c>
    </row>
    <row r="1229" spans="1:2" x14ac:dyDescent="0.2">
      <c r="A1229" s="7" t="s">
        <v>1464</v>
      </c>
      <c r="B1229" s="7" t="s">
        <v>2815</v>
      </c>
    </row>
    <row r="1230" spans="1:2" x14ac:dyDescent="0.2">
      <c r="A1230" s="7" t="s">
        <v>1465</v>
      </c>
      <c r="B1230" s="7" t="s">
        <v>2783</v>
      </c>
    </row>
    <row r="1231" spans="1:2" x14ac:dyDescent="0.2">
      <c r="A1231" s="7" t="s">
        <v>1466</v>
      </c>
      <c r="B1231" s="7" t="s">
        <v>2796</v>
      </c>
    </row>
    <row r="1232" spans="1:2" x14ac:dyDescent="0.2">
      <c r="A1232" s="7" t="s">
        <v>1467</v>
      </c>
      <c r="B1232" s="7" t="s">
        <v>2813</v>
      </c>
    </row>
    <row r="1233" spans="1:2" x14ac:dyDescent="0.2">
      <c r="A1233" s="7" t="s">
        <v>1468</v>
      </c>
      <c r="B1233" s="7" t="s">
        <v>2767</v>
      </c>
    </row>
    <row r="1234" spans="1:2" x14ac:dyDescent="0.2">
      <c r="A1234" s="7" t="s">
        <v>1469</v>
      </c>
      <c r="B1234" s="7" t="s">
        <v>2830</v>
      </c>
    </row>
    <row r="1235" spans="1:2" x14ac:dyDescent="0.2">
      <c r="A1235" s="7" t="s">
        <v>1470</v>
      </c>
      <c r="B1235" s="7" t="s">
        <v>2838</v>
      </c>
    </row>
    <row r="1236" spans="1:2" x14ac:dyDescent="0.2">
      <c r="A1236" s="7" t="s">
        <v>1471</v>
      </c>
      <c r="B1236" s="7" t="s">
        <v>2843</v>
      </c>
    </row>
    <row r="1237" spans="1:2" x14ac:dyDescent="0.2">
      <c r="A1237" s="7" t="s">
        <v>1472</v>
      </c>
      <c r="B1237" s="7" t="s">
        <v>2765</v>
      </c>
    </row>
    <row r="1238" spans="1:2" x14ac:dyDescent="0.2">
      <c r="A1238" s="7" t="s">
        <v>1473</v>
      </c>
      <c r="B1238" s="7" t="s">
        <v>2824</v>
      </c>
    </row>
    <row r="1239" spans="1:2" x14ac:dyDescent="0.2">
      <c r="A1239" s="7" t="s">
        <v>1474</v>
      </c>
      <c r="B1239" s="7" t="s">
        <v>2816</v>
      </c>
    </row>
    <row r="1240" spans="1:2" x14ac:dyDescent="0.2">
      <c r="A1240" s="7" t="s">
        <v>1475</v>
      </c>
      <c r="B1240" s="7" t="s">
        <v>2837</v>
      </c>
    </row>
    <row r="1241" spans="1:2" x14ac:dyDescent="0.2">
      <c r="A1241" s="7" t="s">
        <v>1476</v>
      </c>
      <c r="B1241" s="7" t="s">
        <v>2800</v>
      </c>
    </row>
    <row r="1242" spans="1:2" x14ac:dyDescent="0.2">
      <c r="A1242" s="7" t="s">
        <v>1477</v>
      </c>
      <c r="B1242" s="7" t="s">
        <v>2812</v>
      </c>
    </row>
    <row r="1243" spans="1:2" x14ac:dyDescent="0.2">
      <c r="A1243" s="7" t="s">
        <v>1478</v>
      </c>
      <c r="B1243" s="7" t="s">
        <v>2846</v>
      </c>
    </row>
    <row r="1244" spans="1:2" x14ac:dyDescent="0.2">
      <c r="A1244" s="7" t="s">
        <v>1479</v>
      </c>
      <c r="B1244" s="7" t="s">
        <v>2842</v>
      </c>
    </row>
    <row r="1245" spans="1:2" x14ac:dyDescent="0.2">
      <c r="A1245" s="7" t="s">
        <v>1480</v>
      </c>
      <c r="B1245" s="7" t="s">
        <v>2826</v>
      </c>
    </row>
    <row r="1246" spans="1:2" x14ac:dyDescent="0.2">
      <c r="A1246" s="7" t="s">
        <v>1481</v>
      </c>
      <c r="B1246" s="7" t="s">
        <v>2787</v>
      </c>
    </row>
    <row r="1247" spans="1:2" x14ac:dyDescent="0.2">
      <c r="A1247" s="7" t="s">
        <v>1482</v>
      </c>
      <c r="B1247" s="7" t="s">
        <v>2785</v>
      </c>
    </row>
    <row r="1248" spans="1:2" x14ac:dyDescent="0.2">
      <c r="A1248" s="7" t="s">
        <v>1483</v>
      </c>
      <c r="B1248" s="7" t="s">
        <v>2808</v>
      </c>
    </row>
    <row r="1249" spans="1:2" x14ac:dyDescent="0.2">
      <c r="A1249" s="7" t="s">
        <v>1484</v>
      </c>
      <c r="B1249" s="7" t="s">
        <v>2760</v>
      </c>
    </row>
    <row r="1250" spans="1:2" x14ac:dyDescent="0.2">
      <c r="A1250" s="7" t="s">
        <v>1485</v>
      </c>
      <c r="B1250" s="7" t="s">
        <v>2804</v>
      </c>
    </row>
    <row r="1251" spans="1:2" x14ac:dyDescent="0.2">
      <c r="A1251" s="7" t="s">
        <v>1486</v>
      </c>
      <c r="B1251" s="7" t="s">
        <v>2801</v>
      </c>
    </row>
    <row r="1252" spans="1:2" x14ac:dyDescent="0.2">
      <c r="A1252" s="7" t="s">
        <v>1487</v>
      </c>
      <c r="B1252" s="7" t="s">
        <v>2847</v>
      </c>
    </row>
    <row r="1253" spans="1:2" x14ac:dyDescent="0.2">
      <c r="A1253" s="7" t="s">
        <v>1488</v>
      </c>
      <c r="B1253" s="7" t="s">
        <v>2751</v>
      </c>
    </row>
    <row r="1254" spans="1:2" x14ac:dyDescent="0.2">
      <c r="A1254" s="7" t="s">
        <v>1489</v>
      </c>
      <c r="B1254" s="7" t="s">
        <v>2755</v>
      </c>
    </row>
    <row r="1255" spans="1:2" x14ac:dyDescent="0.2">
      <c r="A1255" s="7" t="s">
        <v>1490</v>
      </c>
      <c r="B1255" s="7" t="s">
        <v>2758</v>
      </c>
    </row>
    <row r="1256" spans="1:2" x14ac:dyDescent="0.2">
      <c r="A1256" s="7" t="s">
        <v>1491</v>
      </c>
      <c r="B1256" s="7" t="s">
        <v>2752</v>
      </c>
    </row>
    <row r="1257" spans="1:2" x14ac:dyDescent="0.2">
      <c r="A1257" s="7" t="s">
        <v>1492</v>
      </c>
      <c r="B1257" s="7" t="s">
        <v>2753</v>
      </c>
    </row>
    <row r="1258" spans="1:2" x14ac:dyDescent="0.2">
      <c r="A1258" s="7" t="s">
        <v>1493</v>
      </c>
      <c r="B1258" s="7" t="s">
        <v>2756</v>
      </c>
    </row>
    <row r="1259" spans="1:2" x14ac:dyDescent="0.2">
      <c r="A1259" s="7" t="s">
        <v>1494</v>
      </c>
      <c r="B1259" s="7" t="s">
        <v>2754</v>
      </c>
    </row>
    <row r="1260" spans="1:2" x14ac:dyDescent="0.2">
      <c r="A1260" s="7" t="s">
        <v>1495</v>
      </c>
      <c r="B1260" s="7" t="s">
        <v>2757</v>
      </c>
    </row>
    <row r="1261" spans="1:2" x14ac:dyDescent="0.2">
      <c r="A1261" s="7" t="s">
        <v>1496</v>
      </c>
      <c r="B1261" s="7" t="s">
        <v>2134</v>
      </c>
    </row>
    <row r="1262" spans="1:2" x14ac:dyDescent="0.2">
      <c r="A1262" s="7" t="s">
        <v>1497</v>
      </c>
      <c r="B1262" s="7" t="s">
        <v>2018</v>
      </c>
    </row>
    <row r="1263" spans="1:2" x14ac:dyDescent="0.2">
      <c r="A1263" s="7" t="s">
        <v>1498</v>
      </c>
      <c r="B1263" s="7" t="s">
        <v>2032</v>
      </c>
    </row>
    <row r="1264" spans="1:2" x14ac:dyDescent="0.2">
      <c r="A1264" s="7" t="s">
        <v>1499</v>
      </c>
      <c r="B1264" s="7" t="s">
        <v>2022</v>
      </c>
    </row>
    <row r="1265" spans="1:2" x14ac:dyDescent="0.2">
      <c r="A1265" s="7" t="s">
        <v>1500</v>
      </c>
      <c r="B1265" s="7" t="s">
        <v>2099</v>
      </c>
    </row>
    <row r="1266" spans="1:2" x14ac:dyDescent="0.2">
      <c r="A1266" s="7" t="s">
        <v>1501</v>
      </c>
      <c r="B1266" s="7" t="s">
        <v>2019</v>
      </c>
    </row>
    <row r="1267" spans="1:2" x14ac:dyDescent="0.2">
      <c r="A1267" s="7" t="s">
        <v>1502</v>
      </c>
      <c r="B1267" s="7" t="s">
        <v>2024</v>
      </c>
    </row>
    <row r="1268" spans="1:2" x14ac:dyDescent="0.2">
      <c r="A1268" s="7" t="s">
        <v>1503</v>
      </c>
      <c r="B1268" s="7" t="s">
        <v>2035</v>
      </c>
    </row>
    <row r="1269" spans="1:2" x14ac:dyDescent="0.2">
      <c r="A1269" s="7" t="s">
        <v>1504</v>
      </c>
      <c r="B1269" s="7" t="s">
        <v>2154</v>
      </c>
    </row>
    <row r="1270" spans="1:2" x14ac:dyDescent="0.2">
      <c r="A1270" s="7" t="s">
        <v>1505</v>
      </c>
      <c r="B1270" s="7" t="s">
        <v>2001</v>
      </c>
    </row>
    <row r="1271" spans="1:2" x14ac:dyDescent="0.2">
      <c r="A1271" s="7" t="s">
        <v>1506</v>
      </c>
      <c r="B1271" s="7" t="s">
        <v>2136</v>
      </c>
    </row>
    <row r="1272" spans="1:2" x14ac:dyDescent="0.2">
      <c r="A1272" s="7" t="s">
        <v>1507</v>
      </c>
      <c r="B1272" s="7" t="s">
        <v>2155</v>
      </c>
    </row>
    <row r="1273" spans="1:2" x14ac:dyDescent="0.2">
      <c r="A1273" s="7" t="s">
        <v>1508</v>
      </c>
      <c r="B1273" s="7" t="s">
        <v>2039</v>
      </c>
    </row>
    <row r="1274" spans="1:2" x14ac:dyDescent="0.2">
      <c r="A1274" s="7" t="s">
        <v>1509</v>
      </c>
      <c r="B1274" s="7" t="s">
        <v>2139</v>
      </c>
    </row>
    <row r="1275" spans="1:2" x14ac:dyDescent="0.2">
      <c r="A1275" s="7" t="s">
        <v>1510</v>
      </c>
      <c r="B1275" s="7" t="s">
        <v>2028</v>
      </c>
    </row>
    <row r="1276" spans="1:2" x14ac:dyDescent="0.2">
      <c r="A1276" s="7" t="s">
        <v>1511</v>
      </c>
      <c r="B1276" s="7" t="s">
        <v>2084</v>
      </c>
    </row>
    <row r="1277" spans="1:2" x14ac:dyDescent="0.2">
      <c r="A1277" s="7" t="s">
        <v>1512</v>
      </c>
      <c r="B1277" s="7" t="s">
        <v>2129</v>
      </c>
    </row>
    <row r="1278" spans="1:2" x14ac:dyDescent="0.2">
      <c r="A1278" s="7" t="s">
        <v>1513</v>
      </c>
      <c r="B1278" s="7" t="s">
        <v>2159</v>
      </c>
    </row>
    <row r="1279" spans="1:2" x14ac:dyDescent="0.2">
      <c r="A1279" s="7" t="s">
        <v>1514</v>
      </c>
      <c r="B1279" s="7" t="s">
        <v>1997</v>
      </c>
    </row>
    <row r="1280" spans="1:2" x14ac:dyDescent="0.2">
      <c r="A1280" s="7" t="s">
        <v>1515</v>
      </c>
      <c r="B1280" s="7" t="s">
        <v>2031</v>
      </c>
    </row>
    <row r="1281" spans="1:2" x14ac:dyDescent="0.2">
      <c r="A1281" s="7" t="s">
        <v>1516</v>
      </c>
      <c r="B1281" s="7" t="s">
        <v>2027</v>
      </c>
    </row>
    <row r="1282" spans="1:2" x14ac:dyDescent="0.2">
      <c r="A1282" s="7" t="s">
        <v>1517</v>
      </c>
      <c r="B1282" s="7" t="s">
        <v>2132</v>
      </c>
    </row>
    <row r="1283" spans="1:2" x14ac:dyDescent="0.2">
      <c r="A1283" s="7" t="s">
        <v>1518</v>
      </c>
      <c r="B1283" s="7" t="s">
        <v>2023</v>
      </c>
    </row>
    <row r="1284" spans="1:2" x14ac:dyDescent="0.2">
      <c r="A1284" s="7" t="s">
        <v>1519</v>
      </c>
      <c r="B1284" s="7" t="s">
        <v>2142</v>
      </c>
    </row>
    <row r="1285" spans="1:2" x14ac:dyDescent="0.2">
      <c r="A1285" s="7" t="s">
        <v>1520</v>
      </c>
      <c r="B1285" s="7" t="s">
        <v>2157</v>
      </c>
    </row>
    <row r="1286" spans="1:2" x14ac:dyDescent="0.2">
      <c r="A1286" s="7" t="s">
        <v>1521</v>
      </c>
      <c r="B1286" s="7" t="s">
        <v>2156</v>
      </c>
    </row>
    <row r="1287" spans="1:2" x14ac:dyDescent="0.2">
      <c r="A1287" s="7" t="s">
        <v>1522</v>
      </c>
      <c r="B1287" s="7" t="s">
        <v>2094</v>
      </c>
    </row>
    <row r="1288" spans="1:2" x14ac:dyDescent="0.2">
      <c r="A1288" s="7" t="s">
        <v>1523</v>
      </c>
      <c r="B1288" s="7" t="s">
        <v>2088</v>
      </c>
    </row>
    <row r="1289" spans="1:2" x14ac:dyDescent="0.2">
      <c r="A1289" s="7" t="s">
        <v>1524</v>
      </c>
      <c r="B1289" s="7" t="s">
        <v>2026</v>
      </c>
    </row>
    <row r="1290" spans="1:2" x14ac:dyDescent="0.2">
      <c r="A1290" s="7" t="s">
        <v>1525</v>
      </c>
      <c r="B1290" s="7" t="s">
        <v>2002</v>
      </c>
    </row>
    <row r="1291" spans="1:2" x14ac:dyDescent="0.2">
      <c r="A1291" s="7" t="s">
        <v>1526</v>
      </c>
      <c r="B1291" s="7" t="s">
        <v>2153</v>
      </c>
    </row>
    <row r="1292" spans="1:2" x14ac:dyDescent="0.2">
      <c r="A1292" s="7" t="s">
        <v>1527</v>
      </c>
      <c r="B1292" s="7" t="s">
        <v>1995</v>
      </c>
    </row>
    <row r="1293" spans="1:2" x14ac:dyDescent="0.2">
      <c r="A1293" s="7" t="s">
        <v>1528</v>
      </c>
      <c r="B1293" s="7" t="s">
        <v>2145</v>
      </c>
    </row>
    <row r="1294" spans="1:2" x14ac:dyDescent="0.2">
      <c r="A1294" s="7" t="s">
        <v>1529</v>
      </c>
      <c r="B1294" s="7" t="s">
        <v>2003</v>
      </c>
    </row>
    <row r="1295" spans="1:2" x14ac:dyDescent="0.2">
      <c r="A1295" s="7" t="s">
        <v>1530</v>
      </c>
      <c r="B1295" s="7" t="s">
        <v>2004</v>
      </c>
    </row>
    <row r="1296" spans="1:2" x14ac:dyDescent="0.2">
      <c r="A1296" s="7" t="s">
        <v>1531</v>
      </c>
      <c r="B1296" s="7" t="s">
        <v>2133</v>
      </c>
    </row>
    <row r="1297" spans="1:2" x14ac:dyDescent="0.2">
      <c r="A1297" s="7" t="s">
        <v>1532</v>
      </c>
      <c r="B1297" s="7" t="s">
        <v>2005</v>
      </c>
    </row>
    <row r="1298" spans="1:2" x14ac:dyDescent="0.2">
      <c r="A1298" s="7" t="s">
        <v>1533</v>
      </c>
      <c r="B1298" s="7" t="s">
        <v>2036</v>
      </c>
    </row>
    <row r="1299" spans="1:2" x14ac:dyDescent="0.2">
      <c r="A1299" s="7" t="s">
        <v>1534</v>
      </c>
      <c r="B1299" s="7" t="s">
        <v>2025</v>
      </c>
    </row>
    <row r="1300" spans="1:2" x14ac:dyDescent="0.2">
      <c r="A1300" s="7" t="s">
        <v>1535</v>
      </c>
      <c r="B1300" s="7" t="s">
        <v>2006</v>
      </c>
    </row>
    <row r="1301" spans="1:2" x14ac:dyDescent="0.2">
      <c r="A1301" s="7" t="s">
        <v>1536</v>
      </c>
      <c r="B1301" s="7" t="s">
        <v>2080</v>
      </c>
    </row>
    <row r="1302" spans="1:2" x14ac:dyDescent="0.2">
      <c r="A1302" s="7" t="s">
        <v>1537</v>
      </c>
      <c r="B1302" s="7" t="s">
        <v>2143</v>
      </c>
    </row>
    <row r="1303" spans="1:2" x14ac:dyDescent="0.2">
      <c r="A1303" s="7" t="s">
        <v>1538</v>
      </c>
      <c r="B1303" s="7" t="s">
        <v>2131</v>
      </c>
    </row>
    <row r="1304" spans="1:2" x14ac:dyDescent="0.2">
      <c r="A1304" s="7" t="s">
        <v>1539</v>
      </c>
      <c r="B1304" s="7" t="s">
        <v>2082</v>
      </c>
    </row>
    <row r="1305" spans="1:2" x14ac:dyDescent="0.2">
      <c r="A1305" s="7" t="s">
        <v>1540</v>
      </c>
      <c r="B1305" s="7" t="s">
        <v>2098</v>
      </c>
    </row>
    <row r="1306" spans="1:2" x14ac:dyDescent="0.2">
      <c r="A1306" s="7" t="s">
        <v>1541</v>
      </c>
      <c r="B1306" s="7" t="s">
        <v>2097</v>
      </c>
    </row>
    <row r="1307" spans="1:2" x14ac:dyDescent="0.2">
      <c r="A1307" s="7" t="s">
        <v>1542</v>
      </c>
      <c r="B1307" s="7" t="s">
        <v>2089</v>
      </c>
    </row>
    <row r="1308" spans="1:2" x14ac:dyDescent="0.2">
      <c r="A1308" s="7" t="s">
        <v>1543</v>
      </c>
      <c r="B1308" s="7" t="s">
        <v>2146</v>
      </c>
    </row>
    <row r="1309" spans="1:2" x14ac:dyDescent="0.2">
      <c r="A1309" s="7" t="s">
        <v>1544</v>
      </c>
      <c r="B1309" s="7" t="s">
        <v>2093</v>
      </c>
    </row>
    <row r="1310" spans="1:2" x14ac:dyDescent="0.2">
      <c r="A1310" s="7" t="s">
        <v>1545</v>
      </c>
      <c r="B1310" s="7" t="s">
        <v>2020</v>
      </c>
    </row>
    <row r="1311" spans="1:2" x14ac:dyDescent="0.2">
      <c r="A1311" s="7" t="s">
        <v>1546</v>
      </c>
      <c r="B1311" s="7" t="s">
        <v>2014</v>
      </c>
    </row>
    <row r="1312" spans="1:2" x14ac:dyDescent="0.2">
      <c r="A1312" s="7" t="s">
        <v>1547</v>
      </c>
      <c r="B1312" s="7" t="s">
        <v>2015</v>
      </c>
    </row>
    <row r="1313" spans="1:2" x14ac:dyDescent="0.2">
      <c r="A1313" s="7" t="s">
        <v>1548</v>
      </c>
      <c r="B1313" s="7" t="s">
        <v>2016</v>
      </c>
    </row>
    <row r="1314" spans="1:2" x14ac:dyDescent="0.2">
      <c r="A1314" s="7" t="s">
        <v>1549</v>
      </c>
      <c r="B1314" s="7" t="s">
        <v>1998</v>
      </c>
    </row>
    <row r="1315" spans="1:2" x14ac:dyDescent="0.2">
      <c r="A1315" s="7" t="s">
        <v>1550</v>
      </c>
      <c r="B1315" s="7" t="s">
        <v>2034</v>
      </c>
    </row>
    <row r="1316" spans="1:2" x14ac:dyDescent="0.2">
      <c r="A1316" s="7" t="s">
        <v>1551</v>
      </c>
      <c r="B1316" s="7" t="s">
        <v>2038</v>
      </c>
    </row>
    <row r="1317" spans="1:2" x14ac:dyDescent="0.2">
      <c r="A1317" s="7" t="s">
        <v>1552</v>
      </c>
      <c r="B1317" s="7" t="s">
        <v>2007</v>
      </c>
    </row>
    <row r="1318" spans="1:2" x14ac:dyDescent="0.2">
      <c r="A1318" s="7" t="s">
        <v>1553</v>
      </c>
      <c r="B1318" s="7" t="s">
        <v>1999</v>
      </c>
    </row>
    <row r="1319" spans="1:2" x14ac:dyDescent="0.2">
      <c r="A1319" s="7" t="s">
        <v>1554</v>
      </c>
      <c r="B1319" s="7" t="s">
        <v>2008</v>
      </c>
    </row>
    <row r="1320" spans="1:2" x14ac:dyDescent="0.2">
      <c r="A1320" s="7" t="s">
        <v>1555</v>
      </c>
      <c r="B1320" s="7" t="s">
        <v>2009</v>
      </c>
    </row>
    <row r="1321" spans="1:2" x14ac:dyDescent="0.2">
      <c r="A1321" s="7" t="s">
        <v>1556</v>
      </c>
      <c r="B1321" s="7" t="s">
        <v>2010</v>
      </c>
    </row>
    <row r="1322" spans="1:2" x14ac:dyDescent="0.2">
      <c r="A1322" s="7" t="s">
        <v>1557</v>
      </c>
      <c r="B1322" s="7" t="s">
        <v>2130</v>
      </c>
    </row>
    <row r="1323" spans="1:2" x14ac:dyDescent="0.2">
      <c r="A1323" s="7" t="s">
        <v>1558</v>
      </c>
      <c r="B1323" s="7" t="s">
        <v>2037</v>
      </c>
    </row>
    <row r="1324" spans="1:2" x14ac:dyDescent="0.2">
      <c r="A1324" s="7" t="s">
        <v>1559</v>
      </c>
      <c r="B1324" s="7" t="s">
        <v>2144</v>
      </c>
    </row>
    <row r="1325" spans="1:2" x14ac:dyDescent="0.2">
      <c r="A1325" s="7" t="s">
        <v>1560</v>
      </c>
      <c r="B1325" s="7" t="s">
        <v>2137</v>
      </c>
    </row>
    <row r="1326" spans="1:2" x14ac:dyDescent="0.2">
      <c r="A1326" s="7" t="s">
        <v>1561</v>
      </c>
      <c r="B1326" s="7" t="s">
        <v>2011</v>
      </c>
    </row>
    <row r="1327" spans="1:2" x14ac:dyDescent="0.2">
      <c r="A1327" s="7" t="s">
        <v>1562</v>
      </c>
      <c r="B1327" s="7" t="s">
        <v>2012</v>
      </c>
    </row>
    <row r="1328" spans="1:2" x14ac:dyDescent="0.2">
      <c r="A1328" s="7" t="s">
        <v>1563</v>
      </c>
      <c r="B1328" s="7" t="s">
        <v>1996</v>
      </c>
    </row>
    <row r="1329" spans="1:2" x14ac:dyDescent="0.2">
      <c r="A1329" s="7" t="s">
        <v>1564</v>
      </c>
      <c r="B1329" s="7" t="s">
        <v>2128</v>
      </c>
    </row>
    <row r="1330" spans="1:2" x14ac:dyDescent="0.2">
      <c r="A1330" s="7" t="s">
        <v>1565</v>
      </c>
      <c r="B1330" s="7" t="s">
        <v>2141</v>
      </c>
    </row>
    <row r="1331" spans="1:2" x14ac:dyDescent="0.2">
      <c r="A1331" s="7" t="s">
        <v>1566</v>
      </c>
      <c r="B1331" s="7" t="s">
        <v>2158</v>
      </c>
    </row>
    <row r="1332" spans="1:2" x14ac:dyDescent="0.2">
      <c r="A1332" s="7" t="s">
        <v>1567</v>
      </c>
      <c r="B1332" s="7" t="s">
        <v>2160</v>
      </c>
    </row>
    <row r="1333" spans="1:2" x14ac:dyDescent="0.2">
      <c r="A1333" s="7" t="s">
        <v>1568</v>
      </c>
      <c r="B1333" s="7" t="s">
        <v>2092</v>
      </c>
    </row>
    <row r="1334" spans="1:2" x14ac:dyDescent="0.2">
      <c r="A1334" s="7" t="s">
        <v>1569</v>
      </c>
      <c r="B1334" s="7" t="s">
        <v>2033</v>
      </c>
    </row>
    <row r="1335" spans="1:2" x14ac:dyDescent="0.2">
      <c r="A1335" s="7" t="s">
        <v>1570</v>
      </c>
      <c r="B1335" s="7" t="s">
        <v>2013</v>
      </c>
    </row>
    <row r="1336" spans="1:2" x14ac:dyDescent="0.2">
      <c r="A1336" s="7" t="s">
        <v>1571</v>
      </c>
      <c r="B1336" s="7" t="s">
        <v>2135</v>
      </c>
    </row>
    <row r="1337" spans="1:2" x14ac:dyDescent="0.2">
      <c r="A1337" s="7" t="s">
        <v>1572</v>
      </c>
      <c r="B1337" s="7" t="s">
        <v>2091</v>
      </c>
    </row>
    <row r="1338" spans="1:2" x14ac:dyDescent="0.2">
      <c r="A1338" s="7" t="s">
        <v>1573</v>
      </c>
      <c r="B1338" s="7" t="s">
        <v>2083</v>
      </c>
    </row>
    <row r="1339" spans="1:2" x14ac:dyDescent="0.2">
      <c r="A1339" s="7" t="s">
        <v>1574</v>
      </c>
      <c r="B1339" s="7" t="s">
        <v>2021</v>
      </c>
    </row>
    <row r="1340" spans="1:2" x14ac:dyDescent="0.2">
      <c r="A1340" s="7" t="s">
        <v>1575</v>
      </c>
      <c r="B1340" s="7" t="s">
        <v>2095</v>
      </c>
    </row>
    <row r="1341" spans="1:2" x14ac:dyDescent="0.2">
      <c r="A1341" s="7" t="s">
        <v>1576</v>
      </c>
      <c r="B1341" s="7" t="s">
        <v>2140</v>
      </c>
    </row>
    <row r="1342" spans="1:2" x14ac:dyDescent="0.2">
      <c r="A1342" s="7" t="s">
        <v>1577</v>
      </c>
      <c r="B1342" s="7" t="s">
        <v>2000</v>
      </c>
    </row>
    <row r="1343" spans="1:2" x14ac:dyDescent="0.2">
      <c r="A1343" s="7" t="s">
        <v>1578</v>
      </c>
      <c r="B1343" s="7" t="s">
        <v>1994</v>
      </c>
    </row>
    <row r="1344" spans="1:2" x14ac:dyDescent="0.2">
      <c r="A1344" s="7" t="s">
        <v>1579</v>
      </c>
      <c r="B1344" s="7" t="s">
        <v>2029</v>
      </c>
    </row>
    <row r="1345" spans="1:2" x14ac:dyDescent="0.2">
      <c r="A1345" s="7" t="s">
        <v>1580</v>
      </c>
      <c r="B1345" s="7" t="s">
        <v>2090</v>
      </c>
    </row>
    <row r="1346" spans="1:2" x14ac:dyDescent="0.2">
      <c r="A1346" s="7" t="s">
        <v>1581</v>
      </c>
      <c r="B1346" s="7" t="s">
        <v>2017</v>
      </c>
    </row>
    <row r="1347" spans="1:2" x14ac:dyDescent="0.2">
      <c r="A1347" s="7" t="s">
        <v>1582</v>
      </c>
      <c r="B1347" s="7" t="s">
        <v>2030</v>
      </c>
    </row>
    <row r="1348" spans="1:2" x14ac:dyDescent="0.2">
      <c r="A1348" s="7" t="s">
        <v>1583</v>
      </c>
      <c r="B1348" s="7" t="s">
        <v>2138</v>
      </c>
    </row>
    <row r="1349" spans="1:2" x14ac:dyDescent="0.2">
      <c r="A1349" s="7" t="s">
        <v>1584</v>
      </c>
      <c r="B1349" s="7" t="s">
        <v>2096</v>
      </c>
    </row>
    <row r="1350" spans="1:2" x14ac:dyDescent="0.2">
      <c r="A1350" s="7" t="s">
        <v>1585</v>
      </c>
      <c r="B1350" s="7" t="s">
        <v>2152</v>
      </c>
    </row>
    <row r="1351" spans="1:2" x14ac:dyDescent="0.2">
      <c r="A1351" s="7" t="s">
        <v>1586</v>
      </c>
      <c r="B1351" s="7" t="s">
        <v>2204</v>
      </c>
    </row>
    <row r="1352" spans="1:2" x14ac:dyDescent="0.2">
      <c r="A1352" s="7" t="s">
        <v>1587</v>
      </c>
      <c r="B1352" s="7" t="s">
        <v>2147</v>
      </c>
    </row>
    <row r="1353" spans="1:2" x14ac:dyDescent="0.2">
      <c r="A1353" s="7" t="s">
        <v>1588</v>
      </c>
      <c r="B1353" s="7" t="s">
        <v>2163</v>
      </c>
    </row>
    <row r="1354" spans="1:2" x14ac:dyDescent="0.2">
      <c r="A1354" s="7" t="s">
        <v>1589</v>
      </c>
      <c r="B1354" s="7" t="s">
        <v>2166</v>
      </c>
    </row>
    <row r="1355" spans="1:2" x14ac:dyDescent="0.2">
      <c r="A1355" s="7" t="s">
        <v>1590</v>
      </c>
      <c r="B1355" s="7" t="s">
        <v>2198</v>
      </c>
    </row>
    <row r="1356" spans="1:2" x14ac:dyDescent="0.2">
      <c r="A1356" s="7" t="s">
        <v>1591</v>
      </c>
      <c r="B1356" s="7" t="s">
        <v>2188</v>
      </c>
    </row>
    <row r="1357" spans="1:2" x14ac:dyDescent="0.2">
      <c r="A1357" s="7" t="s">
        <v>1592</v>
      </c>
      <c r="B1357" s="7" t="s">
        <v>2199</v>
      </c>
    </row>
    <row r="1358" spans="1:2" x14ac:dyDescent="0.2">
      <c r="A1358" s="7" t="s">
        <v>1593</v>
      </c>
      <c r="B1358" s="7" t="s">
        <v>2492</v>
      </c>
    </row>
    <row r="1359" spans="1:2" x14ac:dyDescent="0.2">
      <c r="A1359" s="7" t="s">
        <v>1594</v>
      </c>
      <c r="B1359" s="7" t="s">
        <v>2211</v>
      </c>
    </row>
    <row r="1360" spans="1:2" x14ac:dyDescent="0.2">
      <c r="A1360" s="7" t="s">
        <v>1595</v>
      </c>
      <c r="B1360" s="7" t="s">
        <v>2180</v>
      </c>
    </row>
    <row r="1361" spans="1:2" x14ac:dyDescent="0.2">
      <c r="A1361" s="7" t="s">
        <v>1596</v>
      </c>
      <c r="B1361" s="7" t="s">
        <v>2167</v>
      </c>
    </row>
    <row r="1362" spans="1:2" x14ac:dyDescent="0.2">
      <c r="A1362" s="7" t="s">
        <v>1597</v>
      </c>
      <c r="B1362" s="7" t="s">
        <v>2162</v>
      </c>
    </row>
    <row r="1363" spans="1:2" x14ac:dyDescent="0.2">
      <c r="A1363" s="7" t="s">
        <v>1598</v>
      </c>
      <c r="B1363" s="7" t="s">
        <v>2483</v>
      </c>
    </row>
    <row r="1364" spans="1:2" x14ac:dyDescent="0.2">
      <c r="A1364" s="7" t="s">
        <v>1599</v>
      </c>
      <c r="B1364" s="7" t="s">
        <v>2197</v>
      </c>
    </row>
    <row r="1365" spans="1:2" x14ac:dyDescent="0.2">
      <c r="A1365" s="7" t="s">
        <v>1600</v>
      </c>
      <c r="B1365" s="7" t="s">
        <v>2487</v>
      </c>
    </row>
    <row r="1366" spans="1:2" x14ac:dyDescent="0.2">
      <c r="A1366" s="7" t="s">
        <v>1601</v>
      </c>
      <c r="B1366" s="7" t="s">
        <v>2495</v>
      </c>
    </row>
    <row r="1367" spans="1:2" x14ac:dyDescent="0.2">
      <c r="A1367" s="7" t="s">
        <v>1602</v>
      </c>
      <c r="B1367" s="7" t="s">
        <v>2189</v>
      </c>
    </row>
    <row r="1368" spans="1:2" x14ac:dyDescent="0.2">
      <c r="A1368" s="7" t="s">
        <v>1603</v>
      </c>
      <c r="B1368" s="7" t="s">
        <v>2213</v>
      </c>
    </row>
    <row r="1369" spans="1:2" x14ac:dyDescent="0.2">
      <c r="A1369" s="7" t="s">
        <v>1604</v>
      </c>
      <c r="B1369" s="7" t="s">
        <v>2206</v>
      </c>
    </row>
    <row r="1370" spans="1:2" x14ac:dyDescent="0.2">
      <c r="A1370" s="7" t="s">
        <v>1605</v>
      </c>
      <c r="B1370" s="7" t="s">
        <v>2148</v>
      </c>
    </row>
    <row r="1371" spans="1:2" x14ac:dyDescent="0.2">
      <c r="A1371" s="7" t="s">
        <v>1606</v>
      </c>
      <c r="B1371" s="7" t="s">
        <v>2175</v>
      </c>
    </row>
    <row r="1372" spans="1:2" x14ac:dyDescent="0.2">
      <c r="A1372" s="7" t="s">
        <v>1607</v>
      </c>
      <c r="B1372" s="7" t="s">
        <v>2168</v>
      </c>
    </row>
    <row r="1373" spans="1:2" x14ac:dyDescent="0.2">
      <c r="A1373" s="7" t="s">
        <v>1608</v>
      </c>
      <c r="B1373" s="7" t="s">
        <v>2176</v>
      </c>
    </row>
    <row r="1374" spans="1:2" x14ac:dyDescent="0.2">
      <c r="A1374" s="7" t="s">
        <v>1609</v>
      </c>
      <c r="B1374" s="7" t="s">
        <v>2169</v>
      </c>
    </row>
    <row r="1375" spans="1:2" x14ac:dyDescent="0.2">
      <c r="A1375" s="7" t="s">
        <v>1610</v>
      </c>
      <c r="B1375" s="7" t="s">
        <v>2149</v>
      </c>
    </row>
    <row r="1376" spans="1:2" x14ac:dyDescent="0.2">
      <c r="A1376" s="7" t="s">
        <v>1611</v>
      </c>
      <c r="B1376" s="7" t="s">
        <v>2177</v>
      </c>
    </row>
    <row r="1377" spans="1:2" x14ac:dyDescent="0.2">
      <c r="A1377" s="7" t="s">
        <v>1612</v>
      </c>
      <c r="B1377" s="7" t="s">
        <v>2207</v>
      </c>
    </row>
    <row r="1378" spans="1:2" x14ac:dyDescent="0.2">
      <c r="A1378" s="7" t="s">
        <v>1613</v>
      </c>
      <c r="B1378" s="7" t="s">
        <v>2488</v>
      </c>
    </row>
    <row r="1379" spans="1:2" x14ac:dyDescent="0.2">
      <c r="A1379" s="7" t="s">
        <v>1614</v>
      </c>
      <c r="B1379" s="7" t="s">
        <v>2181</v>
      </c>
    </row>
    <row r="1380" spans="1:2" x14ac:dyDescent="0.2">
      <c r="A1380" s="7" t="s">
        <v>1615</v>
      </c>
      <c r="B1380" s="7" t="s">
        <v>2161</v>
      </c>
    </row>
    <row r="1381" spans="1:2" x14ac:dyDescent="0.2">
      <c r="A1381" s="7" t="s">
        <v>1616</v>
      </c>
      <c r="B1381" s="7" t="s">
        <v>2170</v>
      </c>
    </row>
    <row r="1382" spans="1:2" x14ac:dyDescent="0.2">
      <c r="A1382" s="7" t="s">
        <v>1617</v>
      </c>
      <c r="B1382" s="7" t="s">
        <v>2201</v>
      </c>
    </row>
    <row r="1383" spans="1:2" x14ac:dyDescent="0.2">
      <c r="A1383" s="7" t="s">
        <v>1618</v>
      </c>
      <c r="B1383" s="7" t="s">
        <v>2171</v>
      </c>
    </row>
    <row r="1384" spans="1:2" x14ac:dyDescent="0.2">
      <c r="A1384" s="7" t="s">
        <v>1619</v>
      </c>
      <c r="B1384" s="7" t="s">
        <v>2151</v>
      </c>
    </row>
    <row r="1385" spans="1:2" x14ac:dyDescent="0.2">
      <c r="A1385" s="7" t="s">
        <v>1620</v>
      </c>
      <c r="B1385" s="7" t="s">
        <v>2486</v>
      </c>
    </row>
    <row r="1386" spans="1:2" x14ac:dyDescent="0.2">
      <c r="A1386" s="7" t="s">
        <v>1621</v>
      </c>
      <c r="B1386" s="7" t="s">
        <v>2150</v>
      </c>
    </row>
    <row r="1387" spans="1:2" x14ac:dyDescent="0.2">
      <c r="A1387" s="7" t="s">
        <v>1622</v>
      </c>
      <c r="B1387" s="7" t="s">
        <v>2484</v>
      </c>
    </row>
    <row r="1388" spans="1:2" x14ac:dyDescent="0.2">
      <c r="A1388" s="7" t="s">
        <v>1623</v>
      </c>
      <c r="B1388" s="7" t="s">
        <v>2208</v>
      </c>
    </row>
    <row r="1389" spans="1:2" x14ac:dyDescent="0.2">
      <c r="A1389" s="7" t="s">
        <v>1624</v>
      </c>
      <c r="B1389" s="7" t="s">
        <v>2494</v>
      </c>
    </row>
    <row r="1390" spans="1:2" x14ac:dyDescent="0.2">
      <c r="A1390" s="7" t="s">
        <v>1625</v>
      </c>
      <c r="B1390" s="7" t="s">
        <v>2190</v>
      </c>
    </row>
    <row r="1391" spans="1:2" x14ac:dyDescent="0.2">
      <c r="A1391" s="7" t="s">
        <v>1626</v>
      </c>
      <c r="B1391" s="7" t="s">
        <v>2209</v>
      </c>
    </row>
    <row r="1392" spans="1:2" x14ac:dyDescent="0.2">
      <c r="A1392" s="7" t="s">
        <v>1627</v>
      </c>
      <c r="B1392" s="7" t="s">
        <v>2178</v>
      </c>
    </row>
    <row r="1393" spans="1:2" x14ac:dyDescent="0.2">
      <c r="A1393" s="7" t="s">
        <v>1628</v>
      </c>
      <c r="B1393" s="7" t="s">
        <v>2202</v>
      </c>
    </row>
    <row r="1394" spans="1:2" x14ac:dyDescent="0.2">
      <c r="A1394" s="7" t="s">
        <v>1629</v>
      </c>
      <c r="B1394" s="7" t="s">
        <v>2191</v>
      </c>
    </row>
    <row r="1395" spans="1:2" x14ac:dyDescent="0.2">
      <c r="A1395" s="7" t="s">
        <v>1630</v>
      </c>
      <c r="B1395" s="7" t="s">
        <v>2212</v>
      </c>
    </row>
    <row r="1396" spans="1:2" x14ac:dyDescent="0.2">
      <c r="A1396" s="7" t="s">
        <v>1631</v>
      </c>
      <c r="B1396" s="7" t="s">
        <v>2192</v>
      </c>
    </row>
    <row r="1397" spans="1:2" x14ac:dyDescent="0.2">
      <c r="A1397" s="7" t="s">
        <v>1632</v>
      </c>
      <c r="B1397" s="7" t="s">
        <v>2200</v>
      </c>
    </row>
    <row r="1398" spans="1:2" x14ac:dyDescent="0.2">
      <c r="A1398" s="7" t="s">
        <v>1633</v>
      </c>
      <c r="B1398" s="7" t="s">
        <v>2182</v>
      </c>
    </row>
    <row r="1399" spans="1:2" x14ac:dyDescent="0.2">
      <c r="A1399" s="7" t="s">
        <v>1634</v>
      </c>
      <c r="B1399" s="7" t="s">
        <v>2184</v>
      </c>
    </row>
    <row r="1400" spans="1:2" x14ac:dyDescent="0.2">
      <c r="A1400" s="7" t="s">
        <v>1635</v>
      </c>
      <c r="B1400" s="7" t="s">
        <v>2193</v>
      </c>
    </row>
    <row r="1401" spans="1:2" x14ac:dyDescent="0.2">
      <c r="A1401" s="7" t="s">
        <v>1636</v>
      </c>
      <c r="B1401" s="7" t="s">
        <v>2194</v>
      </c>
    </row>
    <row r="1402" spans="1:2" x14ac:dyDescent="0.2">
      <c r="A1402" s="7" t="s">
        <v>1637</v>
      </c>
      <c r="B1402" s="7" t="s">
        <v>2485</v>
      </c>
    </row>
    <row r="1403" spans="1:2" x14ac:dyDescent="0.2">
      <c r="A1403" s="7" t="s">
        <v>1638</v>
      </c>
      <c r="B1403" s="7" t="s">
        <v>2164</v>
      </c>
    </row>
    <row r="1404" spans="1:2" x14ac:dyDescent="0.2">
      <c r="A1404" s="7" t="s">
        <v>1639</v>
      </c>
      <c r="B1404" s="7" t="s">
        <v>2493</v>
      </c>
    </row>
    <row r="1405" spans="1:2" x14ac:dyDescent="0.2">
      <c r="A1405" s="7" t="s">
        <v>1640</v>
      </c>
      <c r="B1405" s="7" t="s">
        <v>2183</v>
      </c>
    </row>
    <row r="1406" spans="1:2" x14ac:dyDescent="0.2">
      <c r="A1406" s="7" t="s">
        <v>1641</v>
      </c>
      <c r="B1406" s="7" t="s">
        <v>2214</v>
      </c>
    </row>
    <row r="1407" spans="1:2" x14ac:dyDescent="0.2">
      <c r="A1407" s="7" t="s">
        <v>1642</v>
      </c>
      <c r="B1407" s="7" t="s">
        <v>2185</v>
      </c>
    </row>
    <row r="1408" spans="1:2" x14ac:dyDescent="0.2">
      <c r="A1408" s="7" t="s">
        <v>1643</v>
      </c>
      <c r="B1408" s="7" t="s">
        <v>2196</v>
      </c>
    </row>
    <row r="1409" spans="1:2" x14ac:dyDescent="0.2">
      <c r="A1409" s="7" t="s">
        <v>1644</v>
      </c>
      <c r="B1409" s="7" t="s">
        <v>2489</v>
      </c>
    </row>
    <row r="1410" spans="1:2" x14ac:dyDescent="0.2">
      <c r="A1410" s="7" t="s">
        <v>1645</v>
      </c>
      <c r="B1410" s="7" t="s">
        <v>2203</v>
      </c>
    </row>
    <row r="1411" spans="1:2" x14ac:dyDescent="0.2">
      <c r="A1411" s="7" t="s">
        <v>1646</v>
      </c>
      <c r="B1411" s="7" t="s">
        <v>2186</v>
      </c>
    </row>
    <row r="1412" spans="1:2" x14ac:dyDescent="0.2">
      <c r="A1412" s="7" t="s">
        <v>1647</v>
      </c>
      <c r="B1412" s="7" t="s">
        <v>2173</v>
      </c>
    </row>
    <row r="1413" spans="1:2" x14ac:dyDescent="0.2">
      <c r="A1413" s="7" t="s">
        <v>1648</v>
      </c>
      <c r="B1413" s="7" t="s">
        <v>2179</v>
      </c>
    </row>
    <row r="1414" spans="1:2" x14ac:dyDescent="0.2">
      <c r="A1414" s="7" t="s">
        <v>1649</v>
      </c>
      <c r="B1414" s="7" t="s">
        <v>2187</v>
      </c>
    </row>
    <row r="1415" spans="1:2" x14ac:dyDescent="0.2">
      <c r="A1415" s="7" t="s">
        <v>1650</v>
      </c>
      <c r="B1415" s="7" t="s">
        <v>2172</v>
      </c>
    </row>
    <row r="1416" spans="1:2" x14ac:dyDescent="0.2">
      <c r="A1416" s="7" t="s">
        <v>1651</v>
      </c>
      <c r="B1416" s="7" t="s">
        <v>2491</v>
      </c>
    </row>
    <row r="1417" spans="1:2" x14ac:dyDescent="0.2">
      <c r="A1417" s="7" t="s">
        <v>1652</v>
      </c>
      <c r="B1417" s="7" t="s">
        <v>2490</v>
      </c>
    </row>
    <row r="1418" spans="1:2" x14ac:dyDescent="0.2">
      <c r="A1418" s="7" t="s">
        <v>1653</v>
      </c>
      <c r="B1418" s="7" t="s">
        <v>2195</v>
      </c>
    </row>
    <row r="1419" spans="1:2" x14ac:dyDescent="0.2">
      <c r="A1419" s="7" t="s">
        <v>1654</v>
      </c>
      <c r="B1419" s="7" t="s">
        <v>2482</v>
      </c>
    </row>
    <row r="1420" spans="1:2" x14ac:dyDescent="0.2">
      <c r="A1420" s="7" t="s">
        <v>1655</v>
      </c>
      <c r="B1420" s="7" t="s">
        <v>2481</v>
      </c>
    </row>
    <row r="1421" spans="1:2" x14ac:dyDescent="0.2">
      <c r="A1421" s="7" t="s">
        <v>1656</v>
      </c>
      <c r="B1421" s="7" t="s">
        <v>2210</v>
      </c>
    </row>
    <row r="1422" spans="1:2" x14ac:dyDescent="0.2">
      <c r="A1422" s="7" t="s">
        <v>1657</v>
      </c>
      <c r="B1422" s="7" t="s">
        <v>2165</v>
      </c>
    </row>
    <row r="1423" spans="1:2" x14ac:dyDescent="0.2">
      <c r="A1423" s="7" t="s">
        <v>1658</v>
      </c>
      <c r="B1423" s="7" t="s">
        <v>2174</v>
      </c>
    </row>
    <row r="1424" spans="1:2" x14ac:dyDescent="0.2">
      <c r="A1424" s="7" t="s">
        <v>1659</v>
      </c>
      <c r="B1424" s="7" t="s">
        <v>2715</v>
      </c>
    </row>
    <row r="1425" spans="1:2" x14ac:dyDescent="0.2">
      <c r="A1425" s="7" t="s">
        <v>1660</v>
      </c>
      <c r="B1425" s="7" t="s">
        <v>2717</v>
      </c>
    </row>
    <row r="1426" spans="1:2" x14ac:dyDescent="0.2">
      <c r="A1426" s="7" t="s">
        <v>1661</v>
      </c>
      <c r="B1426" s="7" t="s">
        <v>2718</v>
      </c>
    </row>
    <row r="1427" spans="1:2" x14ac:dyDescent="0.2">
      <c r="A1427" s="7" t="s">
        <v>1662</v>
      </c>
      <c r="B1427" s="7" t="s">
        <v>2711</v>
      </c>
    </row>
    <row r="1428" spans="1:2" x14ac:dyDescent="0.2">
      <c r="A1428" s="7" t="s">
        <v>1663</v>
      </c>
      <c r="B1428" s="7" t="s">
        <v>2721</v>
      </c>
    </row>
    <row r="1429" spans="1:2" x14ac:dyDescent="0.2">
      <c r="A1429" s="7" t="s">
        <v>1664</v>
      </c>
      <c r="B1429" s="7" t="s">
        <v>2716</v>
      </c>
    </row>
    <row r="1430" spans="1:2" x14ac:dyDescent="0.2">
      <c r="A1430" s="7" t="s">
        <v>1665</v>
      </c>
      <c r="B1430" s="7" t="s">
        <v>2728</v>
      </c>
    </row>
    <row r="1431" spans="1:2" x14ac:dyDescent="0.2">
      <c r="A1431" s="7" t="s">
        <v>1666</v>
      </c>
      <c r="B1431" s="7" t="s">
        <v>2726</v>
      </c>
    </row>
    <row r="1432" spans="1:2" x14ac:dyDescent="0.2">
      <c r="A1432" s="7" t="s">
        <v>1667</v>
      </c>
      <c r="B1432" s="7" t="s">
        <v>2707</v>
      </c>
    </row>
    <row r="1433" spans="1:2" x14ac:dyDescent="0.2">
      <c r="A1433" s="7" t="s">
        <v>1668</v>
      </c>
      <c r="B1433" s="7" t="s">
        <v>2719</v>
      </c>
    </row>
    <row r="1434" spans="1:2" x14ac:dyDescent="0.2">
      <c r="A1434" s="7" t="s">
        <v>1669</v>
      </c>
      <c r="B1434" s="7" t="s">
        <v>2708</v>
      </c>
    </row>
    <row r="1435" spans="1:2" x14ac:dyDescent="0.2">
      <c r="A1435" s="7" t="s">
        <v>1670</v>
      </c>
      <c r="B1435" s="7" t="s">
        <v>2712</v>
      </c>
    </row>
    <row r="1436" spans="1:2" x14ac:dyDescent="0.2">
      <c r="A1436" s="7" t="s">
        <v>1671</v>
      </c>
      <c r="B1436" s="7" t="s">
        <v>2709</v>
      </c>
    </row>
    <row r="1437" spans="1:2" x14ac:dyDescent="0.2">
      <c r="A1437" s="7" t="s">
        <v>1672</v>
      </c>
      <c r="B1437" s="7" t="s">
        <v>2205</v>
      </c>
    </row>
    <row r="1438" spans="1:2" x14ac:dyDescent="0.2">
      <c r="A1438" s="7" t="s">
        <v>1673</v>
      </c>
      <c r="B1438" s="7" t="s">
        <v>2714</v>
      </c>
    </row>
    <row r="1439" spans="1:2" x14ac:dyDescent="0.2">
      <c r="A1439" s="7" t="s">
        <v>1674</v>
      </c>
      <c r="B1439" s="7" t="s">
        <v>2722</v>
      </c>
    </row>
    <row r="1440" spans="1:2" x14ac:dyDescent="0.2">
      <c r="A1440" s="7" t="s">
        <v>1675</v>
      </c>
      <c r="B1440" s="7" t="s">
        <v>2720</v>
      </c>
    </row>
    <row r="1441" spans="1:2" x14ac:dyDescent="0.2">
      <c r="A1441" s="7" t="s">
        <v>1676</v>
      </c>
      <c r="B1441" s="7" t="s">
        <v>2710</v>
      </c>
    </row>
    <row r="1442" spans="1:2" x14ac:dyDescent="0.2">
      <c r="A1442" s="7" t="s">
        <v>1677</v>
      </c>
      <c r="B1442" s="7" t="s">
        <v>2713</v>
      </c>
    </row>
    <row r="1443" spans="1:2" x14ac:dyDescent="0.2">
      <c r="A1443" s="7" t="s">
        <v>1678</v>
      </c>
      <c r="B1443" s="7" t="s">
        <v>2723</v>
      </c>
    </row>
    <row r="1444" spans="1:2" x14ac:dyDescent="0.2">
      <c r="A1444" s="7" t="s">
        <v>1679</v>
      </c>
      <c r="B1444" s="7" t="s">
        <v>2727</v>
      </c>
    </row>
    <row r="1445" spans="1:2" x14ac:dyDescent="0.2">
      <c r="A1445" s="7" t="s">
        <v>1680</v>
      </c>
      <c r="B1445" s="7" t="s">
        <v>2724</v>
      </c>
    </row>
    <row r="1446" spans="1:2" x14ac:dyDescent="0.2">
      <c r="A1446" s="7" t="s">
        <v>1681</v>
      </c>
      <c r="B1446" s="7" t="s">
        <v>2705</v>
      </c>
    </row>
    <row r="1447" spans="1:2" x14ac:dyDescent="0.2">
      <c r="A1447" s="7" t="s">
        <v>1682</v>
      </c>
      <c r="B1447" s="7" t="s">
        <v>2706</v>
      </c>
    </row>
    <row r="1448" spans="1:2" x14ac:dyDescent="0.2">
      <c r="A1448" s="7" t="s">
        <v>1683</v>
      </c>
      <c r="B1448" s="7" t="s">
        <v>2703</v>
      </c>
    </row>
    <row r="1449" spans="1:2" x14ac:dyDescent="0.2">
      <c r="A1449" s="7" t="s">
        <v>1684</v>
      </c>
      <c r="B1449" s="7" t="s">
        <v>2704</v>
      </c>
    </row>
    <row r="1450" spans="1:2" x14ac:dyDescent="0.2">
      <c r="A1450" s="7" t="s">
        <v>1685</v>
      </c>
      <c r="B1450" s="7" t="s">
        <v>2725</v>
      </c>
    </row>
    <row r="1451" spans="1:2" x14ac:dyDescent="0.2">
      <c r="A1451" s="7" t="s">
        <v>1686</v>
      </c>
      <c r="B1451" s="7" t="s">
        <v>2940</v>
      </c>
    </row>
    <row r="1452" spans="1:2" x14ac:dyDescent="0.2">
      <c r="A1452" s="7" t="s">
        <v>1687</v>
      </c>
      <c r="B1452" s="7" t="s">
        <v>2968</v>
      </c>
    </row>
    <row r="1453" spans="1:2" x14ac:dyDescent="0.2">
      <c r="A1453" s="7" t="s">
        <v>1688</v>
      </c>
      <c r="B1453" s="7" t="s">
        <v>2938</v>
      </c>
    </row>
    <row r="1454" spans="1:2" x14ac:dyDescent="0.2">
      <c r="A1454" s="7" t="s">
        <v>1689</v>
      </c>
      <c r="B1454" s="7" t="s">
        <v>2958</v>
      </c>
    </row>
    <row r="1455" spans="1:2" x14ac:dyDescent="0.2">
      <c r="A1455" s="7" t="s">
        <v>1690</v>
      </c>
      <c r="B1455" s="7" t="s">
        <v>2880</v>
      </c>
    </row>
    <row r="1456" spans="1:2" x14ac:dyDescent="0.2">
      <c r="A1456" s="7" t="s">
        <v>1691</v>
      </c>
      <c r="B1456" s="7" t="s">
        <v>3058</v>
      </c>
    </row>
    <row r="1457" spans="1:2" x14ac:dyDescent="0.2">
      <c r="A1457" s="7" t="s">
        <v>1692</v>
      </c>
      <c r="B1457" s="7" t="s">
        <v>3020</v>
      </c>
    </row>
    <row r="1458" spans="1:2" x14ac:dyDescent="0.2">
      <c r="A1458" s="7" t="s">
        <v>1693</v>
      </c>
      <c r="B1458" s="7" t="s">
        <v>3080</v>
      </c>
    </row>
    <row r="1459" spans="1:2" x14ac:dyDescent="0.2">
      <c r="A1459" s="7" t="s">
        <v>1694</v>
      </c>
      <c r="B1459" s="7" t="s">
        <v>2976</v>
      </c>
    </row>
    <row r="1460" spans="1:2" x14ac:dyDescent="0.2">
      <c r="A1460" s="7" t="s">
        <v>1695</v>
      </c>
      <c r="B1460" s="7" t="s">
        <v>3327</v>
      </c>
    </row>
    <row r="1461" spans="1:2" x14ac:dyDescent="0.2">
      <c r="A1461" s="7" t="s">
        <v>1696</v>
      </c>
      <c r="B1461" s="7" t="s">
        <v>2999</v>
      </c>
    </row>
    <row r="1462" spans="1:2" x14ac:dyDescent="0.2">
      <c r="A1462" s="7" t="s">
        <v>1697</v>
      </c>
      <c r="B1462" s="7" t="s">
        <v>3115</v>
      </c>
    </row>
    <row r="1463" spans="1:2" x14ac:dyDescent="0.2">
      <c r="A1463" s="7" t="s">
        <v>1698</v>
      </c>
      <c r="B1463" s="7" t="s">
        <v>3212</v>
      </c>
    </row>
    <row r="1464" spans="1:2" x14ac:dyDescent="0.2">
      <c r="A1464" s="7" t="s">
        <v>1699</v>
      </c>
      <c r="B1464" s="7" t="s">
        <v>2915</v>
      </c>
    </row>
    <row r="1465" spans="1:2" x14ac:dyDescent="0.2">
      <c r="A1465" s="7" t="s">
        <v>1700</v>
      </c>
      <c r="B1465" s="7" t="s">
        <v>3035</v>
      </c>
    </row>
    <row r="1466" spans="1:2" x14ac:dyDescent="0.2">
      <c r="A1466" s="7" t="s">
        <v>1701</v>
      </c>
      <c r="B1466" s="7" t="s">
        <v>3070</v>
      </c>
    </row>
    <row r="1467" spans="1:2" x14ac:dyDescent="0.2">
      <c r="A1467" s="7" t="s">
        <v>1702</v>
      </c>
      <c r="B1467" s="7" t="s">
        <v>3073</v>
      </c>
    </row>
    <row r="1468" spans="1:2" x14ac:dyDescent="0.2">
      <c r="A1468" s="7" t="s">
        <v>1703</v>
      </c>
      <c r="B1468" s="7" t="s">
        <v>3074</v>
      </c>
    </row>
    <row r="1469" spans="1:2" x14ac:dyDescent="0.2">
      <c r="A1469" s="7" t="s">
        <v>1704</v>
      </c>
      <c r="B1469" s="7" t="s">
        <v>2933</v>
      </c>
    </row>
    <row r="1470" spans="1:2" x14ac:dyDescent="0.2">
      <c r="A1470" s="7" t="s">
        <v>1705</v>
      </c>
      <c r="B1470" s="7" t="s">
        <v>3003</v>
      </c>
    </row>
    <row r="1471" spans="1:2" x14ac:dyDescent="0.2">
      <c r="A1471" s="7" t="s">
        <v>1706</v>
      </c>
      <c r="B1471" s="7" t="s">
        <v>2908</v>
      </c>
    </row>
    <row r="1472" spans="1:2" x14ac:dyDescent="0.2">
      <c r="A1472" s="7" t="s">
        <v>1707</v>
      </c>
      <c r="B1472" s="7" t="s">
        <v>2942</v>
      </c>
    </row>
    <row r="1473" spans="1:2" x14ac:dyDescent="0.2">
      <c r="A1473" s="7" t="s">
        <v>1708</v>
      </c>
      <c r="B1473" s="7" t="s">
        <v>3181</v>
      </c>
    </row>
    <row r="1474" spans="1:2" x14ac:dyDescent="0.2">
      <c r="A1474" s="7" t="s">
        <v>1709</v>
      </c>
      <c r="B1474" s="7" t="s">
        <v>3059</v>
      </c>
    </row>
    <row r="1475" spans="1:2" x14ac:dyDescent="0.2">
      <c r="A1475" s="7" t="s">
        <v>1710</v>
      </c>
      <c r="B1475" s="7" t="s">
        <v>3322</v>
      </c>
    </row>
    <row r="1476" spans="1:2" x14ac:dyDescent="0.2">
      <c r="A1476" s="7" t="s">
        <v>1711</v>
      </c>
      <c r="B1476" s="7" t="s">
        <v>3102</v>
      </c>
    </row>
    <row r="1477" spans="1:2" x14ac:dyDescent="0.2">
      <c r="A1477" s="7" t="s">
        <v>1712</v>
      </c>
      <c r="B1477" s="7" t="s">
        <v>2883</v>
      </c>
    </row>
    <row r="1478" spans="1:2" x14ac:dyDescent="0.2">
      <c r="A1478" s="7" t="s">
        <v>1713</v>
      </c>
      <c r="B1478" s="7" t="s">
        <v>3200</v>
      </c>
    </row>
    <row r="1479" spans="1:2" x14ac:dyDescent="0.2">
      <c r="A1479" s="7" t="s">
        <v>1714</v>
      </c>
      <c r="B1479" s="7" t="s">
        <v>2978</v>
      </c>
    </row>
    <row r="1480" spans="1:2" x14ac:dyDescent="0.2">
      <c r="A1480" s="7" t="s">
        <v>1715</v>
      </c>
      <c r="B1480" s="7" t="s">
        <v>2892</v>
      </c>
    </row>
    <row r="1481" spans="1:2" x14ac:dyDescent="0.2">
      <c r="A1481" s="7" t="s">
        <v>1716</v>
      </c>
      <c r="B1481" s="7" t="s">
        <v>3009</v>
      </c>
    </row>
    <row r="1482" spans="1:2" x14ac:dyDescent="0.2">
      <c r="A1482" s="7" t="s">
        <v>1717</v>
      </c>
      <c r="B1482" s="7" t="s">
        <v>3016</v>
      </c>
    </row>
    <row r="1483" spans="1:2" x14ac:dyDescent="0.2">
      <c r="A1483" s="7" t="s">
        <v>1718</v>
      </c>
      <c r="B1483" s="7" t="s">
        <v>2953</v>
      </c>
    </row>
    <row r="1484" spans="1:2" x14ac:dyDescent="0.2">
      <c r="A1484" s="7" t="s">
        <v>1719</v>
      </c>
      <c r="B1484" s="7" t="s">
        <v>3173</v>
      </c>
    </row>
    <row r="1485" spans="1:2" x14ac:dyDescent="0.2">
      <c r="A1485" s="7" t="s">
        <v>1720</v>
      </c>
      <c r="B1485" s="7" t="s">
        <v>3177</v>
      </c>
    </row>
    <row r="1486" spans="1:2" x14ac:dyDescent="0.2">
      <c r="A1486" s="7" t="s">
        <v>1721</v>
      </c>
      <c r="B1486" s="7" t="s">
        <v>2925</v>
      </c>
    </row>
    <row r="1487" spans="1:2" x14ac:dyDescent="0.2">
      <c r="A1487" s="7" t="s">
        <v>1722</v>
      </c>
      <c r="B1487" s="7" t="s">
        <v>3187</v>
      </c>
    </row>
    <row r="1488" spans="1:2" x14ac:dyDescent="0.2">
      <c r="A1488" s="7" t="s">
        <v>1723</v>
      </c>
      <c r="B1488" s="7" t="s">
        <v>3023</v>
      </c>
    </row>
    <row r="1489" spans="1:2" x14ac:dyDescent="0.2">
      <c r="A1489" s="7" t="s">
        <v>1724</v>
      </c>
      <c r="B1489" s="7" t="s">
        <v>3217</v>
      </c>
    </row>
    <row r="1490" spans="1:2" x14ac:dyDescent="0.2">
      <c r="A1490" s="7" t="s">
        <v>1725</v>
      </c>
      <c r="B1490" s="7" t="s">
        <v>3206</v>
      </c>
    </row>
    <row r="1491" spans="1:2" x14ac:dyDescent="0.2">
      <c r="A1491" s="7" t="s">
        <v>1726</v>
      </c>
      <c r="B1491" s="7" t="s">
        <v>3323</v>
      </c>
    </row>
    <row r="1492" spans="1:2" x14ac:dyDescent="0.2">
      <c r="A1492" s="7" t="s">
        <v>1727</v>
      </c>
      <c r="B1492" s="7" t="s">
        <v>3008</v>
      </c>
    </row>
    <row r="1493" spans="1:2" x14ac:dyDescent="0.2">
      <c r="A1493" s="7" t="s">
        <v>1728</v>
      </c>
      <c r="B1493" s="7" t="s">
        <v>2904</v>
      </c>
    </row>
    <row r="1494" spans="1:2" x14ac:dyDescent="0.2">
      <c r="A1494" s="7" t="s">
        <v>1729</v>
      </c>
      <c r="B1494" s="7" t="s">
        <v>2896</v>
      </c>
    </row>
    <row r="1495" spans="1:2" x14ac:dyDescent="0.2">
      <c r="A1495" s="7" t="s">
        <v>1730</v>
      </c>
      <c r="B1495" s="7" t="s">
        <v>2941</v>
      </c>
    </row>
    <row r="1496" spans="1:2" x14ac:dyDescent="0.2">
      <c r="A1496" s="7" t="s">
        <v>1731</v>
      </c>
      <c r="B1496" s="7" t="s">
        <v>3170</v>
      </c>
    </row>
    <row r="1497" spans="1:2" x14ac:dyDescent="0.2">
      <c r="A1497" s="7" t="s">
        <v>1732</v>
      </c>
      <c r="B1497" s="7" t="s">
        <v>2887</v>
      </c>
    </row>
    <row r="1498" spans="1:2" x14ac:dyDescent="0.2">
      <c r="A1498" s="7" t="s">
        <v>1733</v>
      </c>
      <c r="B1498" s="7" t="s">
        <v>2963</v>
      </c>
    </row>
    <row r="1499" spans="1:2" x14ac:dyDescent="0.2">
      <c r="A1499" s="7" t="s">
        <v>1734</v>
      </c>
      <c r="B1499" s="7" t="s">
        <v>2916</v>
      </c>
    </row>
    <row r="1500" spans="1:2" x14ac:dyDescent="0.2">
      <c r="A1500" s="7" t="s">
        <v>1735</v>
      </c>
      <c r="B1500" s="7" t="s">
        <v>2920</v>
      </c>
    </row>
    <row r="1501" spans="1:2" x14ac:dyDescent="0.2">
      <c r="A1501" s="7" t="s">
        <v>1736</v>
      </c>
      <c r="B1501" s="7" t="s">
        <v>2893</v>
      </c>
    </row>
    <row r="1502" spans="1:2" x14ac:dyDescent="0.2">
      <c r="A1502" s="7" t="s">
        <v>1737</v>
      </c>
      <c r="B1502" s="7" t="s">
        <v>3148</v>
      </c>
    </row>
    <row r="1503" spans="1:2" x14ac:dyDescent="0.2">
      <c r="A1503" s="7" t="s">
        <v>1738</v>
      </c>
      <c r="B1503" s="7" t="s">
        <v>3031</v>
      </c>
    </row>
    <row r="1504" spans="1:2" x14ac:dyDescent="0.2">
      <c r="A1504" s="7" t="s">
        <v>1739</v>
      </c>
      <c r="B1504" s="7" t="s">
        <v>2965</v>
      </c>
    </row>
    <row r="1505" spans="1:2" x14ac:dyDescent="0.2">
      <c r="A1505" s="7" t="s">
        <v>1740</v>
      </c>
      <c r="B1505" s="7" t="s">
        <v>2917</v>
      </c>
    </row>
    <row r="1506" spans="1:2" x14ac:dyDescent="0.2">
      <c r="A1506" s="7" t="s">
        <v>1741</v>
      </c>
      <c r="B1506" s="7" t="s">
        <v>3164</v>
      </c>
    </row>
    <row r="1507" spans="1:2" x14ac:dyDescent="0.2">
      <c r="A1507" s="7" t="s">
        <v>1742</v>
      </c>
      <c r="B1507" s="7" t="s">
        <v>3060</v>
      </c>
    </row>
    <row r="1508" spans="1:2" x14ac:dyDescent="0.2">
      <c r="A1508" s="7" t="s">
        <v>1743</v>
      </c>
      <c r="B1508" s="7" t="s">
        <v>3017</v>
      </c>
    </row>
    <row r="1509" spans="1:2" x14ac:dyDescent="0.2">
      <c r="A1509" s="7" t="s">
        <v>1744</v>
      </c>
      <c r="B1509" s="7" t="s">
        <v>3156</v>
      </c>
    </row>
    <row r="1510" spans="1:2" x14ac:dyDescent="0.2">
      <c r="A1510" s="7" t="s">
        <v>1745</v>
      </c>
      <c r="B1510" s="7" t="s">
        <v>3208</v>
      </c>
    </row>
    <row r="1511" spans="1:2" x14ac:dyDescent="0.2">
      <c r="A1511" s="7" t="s">
        <v>1746</v>
      </c>
      <c r="B1511" s="7" t="s">
        <v>3269</v>
      </c>
    </row>
    <row r="1512" spans="1:2" x14ac:dyDescent="0.2">
      <c r="A1512" s="7" t="s">
        <v>1747</v>
      </c>
      <c r="B1512" s="7" t="s">
        <v>3174</v>
      </c>
    </row>
    <row r="1513" spans="1:2" x14ac:dyDescent="0.2">
      <c r="A1513" s="7" t="s">
        <v>1748</v>
      </c>
      <c r="B1513" s="7" t="s">
        <v>3061</v>
      </c>
    </row>
    <row r="1514" spans="1:2" x14ac:dyDescent="0.2">
      <c r="A1514" s="7" t="s">
        <v>1749</v>
      </c>
      <c r="B1514" s="7" t="s">
        <v>2943</v>
      </c>
    </row>
    <row r="1515" spans="1:2" x14ac:dyDescent="0.2">
      <c r="A1515" s="7" t="s">
        <v>1750</v>
      </c>
      <c r="B1515" s="7" t="s">
        <v>3132</v>
      </c>
    </row>
    <row r="1516" spans="1:2" x14ac:dyDescent="0.2">
      <c r="A1516" s="7" t="s">
        <v>1751</v>
      </c>
      <c r="B1516" s="7" t="s">
        <v>3133</v>
      </c>
    </row>
    <row r="1517" spans="1:2" x14ac:dyDescent="0.2">
      <c r="A1517" s="7" t="s">
        <v>1752</v>
      </c>
      <c r="B1517" s="7" t="s">
        <v>3042</v>
      </c>
    </row>
    <row r="1518" spans="1:2" x14ac:dyDescent="0.2">
      <c r="A1518" s="7" t="s">
        <v>1753</v>
      </c>
      <c r="B1518" s="7" t="s">
        <v>3116</v>
      </c>
    </row>
    <row r="1519" spans="1:2" x14ac:dyDescent="0.2">
      <c r="A1519" s="7" t="s">
        <v>1754</v>
      </c>
      <c r="B1519" s="7" t="s">
        <v>3155</v>
      </c>
    </row>
    <row r="1520" spans="1:2" x14ac:dyDescent="0.2">
      <c r="A1520" s="7" t="s">
        <v>1755</v>
      </c>
      <c r="B1520" s="7" t="s">
        <v>3032</v>
      </c>
    </row>
    <row r="1521" spans="1:2" x14ac:dyDescent="0.2">
      <c r="A1521" s="7" t="s">
        <v>1756</v>
      </c>
      <c r="B1521" s="7" t="s">
        <v>2905</v>
      </c>
    </row>
    <row r="1522" spans="1:2" x14ac:dyDescent="0.2">
      <c r="A1522" s="7" t="s">
        <v>1757</v>
      </c>
      <c r="B1522" s="7" t="s">
        <v>2889</v>
      </c>
    </row>
    <row r="1523" spans="1:2" x14ac:dyDescent="0.2">
      <c r="A1523" s="7" t="s">
        <v>1758</v>
      </c>
      <c r="B1523" s="7" t="s">
        <v>3036</v>
      </c>
    </row>
    <row r="1524" spans="1:2" x14ac:dyDescent="0.2">
      <c r="A1524" s="7" t="s">
        <v>1759</v>
      </c>
      <c r="B1524" s="7" t="s">
        <v>2972</v>
      </c>
    </row>
    <row r="1525" spans="1:2" x14ac:dyDescent="0.2">
      <c r="A1525" s="7" t="s">
        <v>1760</v>
      </c>
      <c r="B1525" s="7" t="s">
        <v>2886</v>
      </c>
    </row>
    <row r="1526" spans="1:2" x14ac:dyDescent="0.2">
      <c r="A1526" s="7" t="s">
        <v>1761</v>
      </c>
      <c r="B1526" s="7" t="s">
        <v>3062</v>
      </c>
    </row>
    <row r="1527" spans="1:2" x14ac:dyDescent="0.2">
      <c r="A1527" s="7" t="s">
        <v>1762</v>
      </c>
      <c r="B1527" s="7" t="s">
        <v>3081</v>
      </c>
    </row>
    <row r="1528" spans="1:2" x14ac:dyDescent="0.2">
      <c r="A1528" s="7" t="s">
        <v>1763</v>
      </c>
      <c r="B1528" s="7" t="s">
        <v>3082</v>
      </c>
    </row>
    <row r="1529" spans="1:2" x14ac:dyDescent="0.2">
      <c r="A1529" s="7" t="s">
        <v>1764</v>
      </c>
      <c r="B1529" s="7" t="s">
        <v>3083</v>
      </c>
    </row>
    <row r="1530" spans="1:2" x14ac:dyDescent="0.2">
      <c r="A1530" s="7" t="s">
        <v>1765</v>
      </c>
      <c r="B1530" s="7" t="s">
        <v>3084</v>
      </c>
    </row>
    <row r="1531" spans="1:2" x14ac:dyDescent="0.2">
      <c r="A1531" s="7" t="s">
        <v>1766</v>
      </c>
      <c r="B1531" s="7" t="s">
        <v>3063</v>
      </c>
    </row>
    <row r="1532" spans="1:2" x14ac:dyDescent="0.2">
      <c r="A1532" s="7" t="s">
        <v>1767</v>
      </c>
      <c r="B1532" s="7" t="s">
        <v>3075</v>
      </c>
    </row>
    <row r="1533" spans="1:2" x14ac:dyDescent="0.2">
      <c r="A1533" s="7" t="s">
        <v>1768</v>
      </c>
      <c r="B1533" s="7" t="s">
        <v>3076</v>
      </c>
    </row>
    <row r="1534" spans="1:2" x14ac:dyDescent="0.2">
      <c r="A1534" s="7" t="s">
        <v>1769</v>
      </c>
      <c r="B1534" s="7" t="s">
        <v>3085</v>
      </c>
    </row>
    <row r="1535" spans="1:2" x14ac:dyDescent="0.2">
      <c r="A1535" s="7" t="s">
        <v>1770</v>
      </c>
      <c r="B1535" s="7" t="s">
        <v>3077</v>
      </c>
    </row>
    <row r="1536" spans="1:2" x14ac:dyDescent="0.2">
      <c r="A1536" s="7" t="s">
        <v>1771</v>
      </c>
      <c r="B1536" s="7" t="s">
        <v>3078</v>
      </c>
    </row>
    <row r="1537" spans="1:2" x14ac:dyDescent="0.2">
      <c r="A1537" s="7" t="s">
        <v>1772</v>
      </c>
      <c r="B1537" s="7" t="s">
        <v>3166</v>
      </c>
    </row>
    <row r="1538" spans="1:2" x14ac:dyDescent="0.2">
      <c r="A1538" s="7" t="s">
        <v>1773</v>
      </c>
      <c r="B1538" s="7" t="s">
        <v>3025</v>
      </c>
    </row>
    <row r="1539" spans="1:2" x14ac:dyDescent="0.2">
      <c r="A1539" s="7" t="s">
        <v>1774</v>
      </c>
      <c r="B1539" s="7" t="s">
        <v>3149</v>
      </c>
    </row>
    <row r="1540" spans="1:2" x14ac:dyDescent="0.2">
      <c r="A1540" s="7" t="s">
        <v>1775</v>
      </c>
      <c r="B1540" s="7" t="s">
        <v>3203</v>
      </c>
    </row>
    <row r="1541" spans="1:2" x14ac:dyDescent="0.2">
      <c r="A1541" s="7" t="s">
        <v>1776</v>
      </c>
      <c r="B1541" s="7" t="s">
        <v>3167</v>
      </c>
    </row>
    <row r="1542" spans="1:2" x14ac:dyDescent="0.2">
      <c r="A1542" s="7" t="s">
        <v>1777</v>
      </c>
      <c r="B1542" s="7" t="s">
        <v>2952</v>
      </c>
    </row>
    <row r="1543" spans="1:2" x14ac:dyDescent="0.2">
      <c r="A1543" s="7" t="s">
        <v>1778</v>
      </c>
      <c r="B1543" s="7" t="s">
        <v>3030</v>
      </c>
    </row>
    <row r="1544" spans="1:2" x14ac:dyDescent="0.2">
      <c r="A1544" s="7" t="s">
        <v>1779</v>
      </c>
      <c r="B1544" s="7" t="s">
        <v>2897</v>
      </c>
    </row>
    <row r="1545" spans="1:2" x14ac:dyDescent="0.2">
      <c r="A1545" s="7" t="s">
        <v>1780</v>
      </c>
      <c r="B1545" s="7" t="s">
        <v>2911</v>
      </c>
    </row>
    <row r="1546" spans="1:2" x14ac:dyDescent="0.2">
      <c r="A1546" s="7" t="s">
        <v>1781</v>
      </c>
      <c r="B1546" s="7" t="s">
        <v>3117</v>
      </c>
    </row>
    <row r="1547" spans="1:2" x14ac:dyDescent="0.2">
      <c r="A1547" s="7" t="s">
        <v>1782</v>
      </c>
      <c r="B1547" s="7" t="s">
        <v>3118</v>
      </c>
    </row>
    <row r="1548" spans="1:2" x14ac:dyDescent="0.2">
      <c r="A1548" s="7" t="s">
        <v>1783</v>
      </c>
      <c r="B1548" s="7" t="s">
        <v>2881</v>
      </c>
    </row>
    <row r="1549" spans="1:2" x14ac:dyDescent="0.2">
      <c r="A1549" s="7" t="s">
        <v>1784</v>
      </c>
      <c r="B1549" s="7" t="s">
        <v>2970</v>
      </c>
    </row>
    <row r="1550" spans="1:2" x14ac:dyDescent="0.2">
      <c r="A1550" s="7" t="s">
        <v>1785</v>
      </c>
      <c r="B1550" s="7" t="s">
        <v>3182</v>
      </c>
    </row>
    <row r="1551" spans="1:2" x14ac:dyDescent="0.2">
      <c r="A1551" s="7" t="s">
        <v>1786</v>
      </c>
      <c r="B1551" s="7" t="s">
        <v>3180</v>
      </c>
    </row>
    <row r="1552" spans="1:2" x14ac:dyDescent="0.2">
      <c r="A1552" s="7" t="s">
        <v>1787</v>
      </c>
      <c r="B1552" s="7" t="s">
        <v>2906</v>
      </c>
    </row>
    <row r="1553" spans="1:2" x14ac:dyDescent="0.2">
      <c r="A1553" s="7" t="s">
        <v>1788</v>
      </c>
      <c r="B1553" s="7" t="s">
        <v>3004</v>
      </c>
    </row>
    <row r="1554" spans="1:2" x14ac:dyDescent="0.2">
      <c r="A1554" s="7" t="s">
        <v>1789</v>
      </c>
      <c r="B1554" s="7" t="s">
        <v>2955</v>
      </c>
    </row>
    <row r="1555" spans="1:2" x14ac:dyDescent="0.2">
      <c r="A1555" s="7" t="s">
        <v>1790</v>
      </c>
      <c r="B1555" s="7" t="s">
        <v>3278</v>
      </c>
    </row>
    <row r="1556" spans="1:2" x14ac:dyDescent="0.2">
      <c r="A1556" s="7" t="s">
        <v>1791</v>
      </c>
      <c r="B1556" s="7" t="s">
        <v>2898</v>
      </c>
    </row>
    <row r="1557" spans="1:2" x14ac:dyDescent="0.2">
      <c r="A1557" s="7" t="s">
        <v>1792</v>
      </c>
      <c r="B1557" s="7" t="s">
        <v>3119</v>
      </c>
    </row>
    <row r="1558" spans="1:2" x14ac:dyDescent="0.2">
      <c r="A1558" s="7" t="s">
        <v>1793</v>
      </c>
      <c r="B1558" s="7" t="s">
        <v>3026</v>
      </c>
    </row>
    <row r="1559" spans="1:2" x14ac:dyDescent="0.2">
      <c r="A1559" s="7" t="s">
        <v>1794</v>
      </c>
      <c r="B1559" s="7" t="s">
        <v>3100</v>
      </c>
    </row>
    <row r="1560" spans="1:2" x14ac:dyDescent="0.2">
      <c r="A1560" s="7" t="s">
        <v>1795</v>
      </c>
      <c r="B1560" s="7" t="s">
        <v>2957</v>
      </c>
    </row>
    <row r="1561" spans="1:2" x14ac:dyDescent="0.2">
      <c r="A1561" s="7" t="s">
        <v>1796</v>
      </c>
      <c r="B1561" s="7" t="s">
        <v>3064</v>
      </c>
    </row>
    <row r="1562" spans="1:2" x14ac:dyDescent="0.2">
      <c r="A1562" s="7" t="s">
        <v>1797</v>
      </c>
      <c r="B1562" s="7" t="s">
        <v>3010</v>
      </c>
    </row>
    <row r="1563" spans="1:2" x14ac:dyDescent="0.2">
      <c r="A1563" s="7" t="s">
        <v>1798</v>
      </c>
      <c r="B1563" s="7" t="s">
        <v>3201</v>
      </c>
    </row>
    <row r="1564" spans="1:2" x14ac:dyDescent="0.2">
      <c r="A1564" s="7" t="s">
        <v>1799</v>
      </c>
      <c r="B1564" s="7" t="s">
        <v>2944</v>
      </c>
    </row>
    <row r="1565" spans="1:2" x14ac:dyDescent="0.2">
      <c r="A1565" s="7" t="s">
        <v>1800</v>
      </c>
      <c r="B1565" s="7" t="s">
        <v>3120</v>
      </c>
    </row>
    <row r="1566" spans="1:2" x14ac:dyDescent="0.2">
      <c r="A1566" s="7" t="s">
        <v>1801</v>
      </c>
      <c r="B1566" s="7" t="s">
        <v>3213</v>
      </c>
    </row>
    <row r="1567" spans="1:2" x14ac:dyDescent="0.2">
      <c r="A1567" s="7" t="s">
        <v>1802</v>
      </c>
      <c r="B1567" s="7" t="s">
        <v>3018</v>
      </c>
    </row>
    <row r="1568" spans="1:2" x14ac:dyDescent="0.2">
      <c r="A1568" s="7" t="s">
        <v>1803</v>
      </c>
      <c r="B1568" s="7" t="s">
        <v>3134</v>
      </c>
    </row>
    <row r="1569" spans="1:2" x14ac:dyDescent="0.2">
      <c r="A1569" s="7" t="s">
        <v>1804</v>
      </c>
      <c r="B1569" s="7" t="s">
        <v>2544</v>
      </c>
    </row>
    <row r="1570" spans="1:2" x14ac:dyDescent="0.2">
      <c r="A1570" s="7" t="s">
        <v>1805</v>
      </c>
      <c r="B1570" s="7" t="s">
        <v>3152</v>
      </c>
    </row>
    <row r="1571" spans="1:2" x14ac:dyDescent="0.2">
      <c r="A1571" s="7" t="s">
        <v>1806</v>
      </c>
      <c r="B1571" s="7" t="s">
        <v>3209</v>
      </c>
    </row>
    <row r="1572" spans="1:2" x14ac:dyDescent="0.2">
      <c r="A1572" s="7" t="s">
        <v>1807</v>
      </c>
      <c r="B1572" s="7" t="s">
        <v>3019</v>
      </c>
    </row>
    <row r="1573" spans="1:2" x14ac:dyDescent="0.2">
      <c r="A1573" s="7" t="s">
        <v>1808</v>
      </c>
      <c r="B1573" s="7" t="s">
        <v>2918</v>
      </c>
    </row>
    <row r="1574" spans="1:2" x14ac:dyDescent="0.2">
      <c r="A1574" s="7" t="s">
        <v>1809</v>
      </c>
      <c r="B1574" s="7" t="s">
        <v>3107</v>
      </c>
    </row>
    <row r="1575" spans="1:2" x14ac:dyDescent="0.2">
      <c r="A1575" s="7" t="s">
        <v>1810</v>
      </c>
      <c r="B1575" s="7" t="s">
        <v>3108</v>
      </c>
    </row>
    <row r="1576" spans="1:2" x14ac:dyDescent="0.2">
      <c r="A1576" s="7" t="s">
        <v>1811</v>
      </c>
      <c r="B1576" s="7" t="s">
        <v>2939</v>
      </c>
    </row>
    <row r="1577" spans="1:2" x14ac:dyDescent="0.2">
      <c r="A1577" s="7" t="s">
        <v>1812</v>
      </c>
      <c r="B1577" s="7" t="s">
        <v>3317</v>
      </c>
    </row>
    <row r="1578" spans="1:2" x14ac:dyDescent="0.2">
      <c r="A1578" s="7" t="s">
        <v>1813</v>
      </c>
      <c r="B1578" s="7" t="s">
        <v>3161</v>
      </c>
    </row>
    <row r="1579" spans="1:2" x14ac:dyDescent="0.2">
      <c r="A1579" s="7" t="s">
        <v>1814</v>
      </c>
      <c r="B1579" s="7" t="s">
        <v>2956</v>
      </c>
    </row>
    <row r="1580" spans="1:2" x14ac:dyDescent="0.2">
      <c r="A1580" s="7" t="s">
        <v>1815</v>
      </c>
      <c r="B1580" s="7" t="s">
        <v>2890</v>
      </c>
    </row>
    <row r="1581" spans="1:2" x14ac:dyDescent="0.2">
      <c r="A1581" s="7" t="s">
        <v>1816</v>
      </c>
      <c r="B1581" s="7" t="s">
        <v>3109</v>
      </c>
    </row>
    <row r="1582" spans="1:2" x14ac:dyDescent="0.2">
      <c r="A1582" s="7" t="s">
        <v>1817</v>
      </c>
      <c r="B1582" s="7" t="s">
        <v>3186</v>
      </c>
    </row>
    <row r="1583" spans="1:2" x14ac:dyDescent="0.2">
      <c r="A1583" s="7" t="s">
        <v>1818</v>
      </c>
      <c r="B1583" s="7" t="s">
        <v>2884</v>
      </c>
    </row>
    <row r="1584" spans="1:2" x14ac:dyDescent="0.2">
      <c r="A1584" s="7" t="s">
        <v>1819</v>
      </c>
      <c r="B1584" s="7" t="s">
        <v>3033</v>
      </c>
    </row>
    <row r="1585" spans="1:2" x14ac:dyDescent="0.2">
      <c r="A1585" s="7" t="s">
        <v>1820</v>
      </c>
      <c r="B1585" s="7" t="s">
        <v>3043</v>
      </c>
    </row>
    <row r="1586" spans="1:2" x14ac:dyDescent="0.2">
      <c r="A1586" s="7" t="s">
        <v>1821</v>
      </c>
      <c r="B1586" s="7" t="s">
        <v>2945</v>
      </c>
    </row>
    <row r="1587" spans="1:2" x14ac:dyDescent="0.2">
      <c r="A1587" s="7" t="s">
        <v>1822</v>
      </c>
      <c r="B1587" s="7" t="s">
        <v>3015</v>
      </c>
    </row>
    <row r="1588" spans="1:2" x14ac:dyDescent="0.2">
      <c r="A1588" s="7" t="s">
        <v>1823</v>
      </c>
      <c r="B1588" s="7" t="s">
        <v>2882</v>
      </c>
    </row>
    <row r="1589" spans="1:2" x14ac:dyDescent="0.2">
      <c r="A1589" s="7" t="s">
        <v>1824</v>
      </c>
      <c r="B1589" s="7" t="s">
        <v>3266</v>
      </c>
    </row>
    <row r="1590" spans="1:2" x14ac:dyDescent="0.2">
      <c r="A1590" s="7" t="s">
        <v>1825</v>
      </c>
      <c r="B1590" s="7" t="s">
        <v>3324</v>
      </c>
    </row>
    <row r="1591" spans="1:2" x14ac:dyDescent="0.2">
      <c r="A1591" s="7" t="s">
        <v>1826</v>
      </c>
      <c r="B1591" s="7" t="s">
        <v>3210</v>
      </c>
    </row>
    <row r="1592" spans="1:2" x14ac:dyDescent="0.2">
      <c r="A1592" s="7" t="s">
        <v>1827</v>
      </c>
      <c r="B1592" s="7" t="s">
        <v>2930</v>
      </c>
    </row>
    <row r="1593" spans="1:2" x14ac:dyDescent="0.2">
      <c r="A1593" s="7" t="s">
        <v>1828</v>
      </c>
      <c r="B1593" s="7" t="s">
        <v>3205</v>
      </c>
    </row>
    <row r="1594" spans="1:2" x14ac:dyDescent="0.2">
      <c r="A1594" s="7" t="s">
        <v>1829</v>
      </c>
      <c r="B1594" s="7" t="s">
        <v>3135</v>
      </c>
    </row>
    <row r="1595" spans="1:2" x14ac:dyDescent="0.2">
      <c r="A1595" s="7" t="s">
        <v>1830</v>
      </c>
      <c r="B1595" s="7" t="s">
        <v>3005</v>
      </c>
    </row>
    <row r="1596" spans="1:2" x14ac:dyDescent="0.2">
      <c r="A1596" s="7" t="s">
        <v>1831</v>
      </c>
      <c r="B1596" s="7" t="s">
        <v>3029</v>
      </c>
    </row>
    <row r="1597" spans="1:2" x14ac:dyDescent="0.2">
      <c r="A1597" s="7" t="s">
        <v>1832</v>
      </c>
      <c r="B1597" s="7" t="s">
        <v>2973</v>
      </c>
    </row>
    <row r="1598" spans="1:2" x14ac:dyDescent="0.2">
      <c r="A1598" s="7" t="s">
        <v>1833</v>
      </c>
      <c r="B1598" s="7" t="s">
        <v>2959</v>
      </c>
    </row>
    <row r="1599" spans="1:2" x14ac:dyDescent="0.2">
      <c r="A1599" s="7" t="s">
        <v>1834</v>
      </c>
      <c r="B1599" s="7" t="s">
        <v>2901</v>
      </c>
    </row>
    <row r="1600" spans="1:2" x14ac:dyDescent="0.2">
      <c r="A1600" s="7" t="s">
        <v>1835</v>
      </c>
      <c r="B1600" s="7" t="s">
        <v>3214</v>
      </c>
    </row>
    <row r="1601" spans="1:2" x14ac:dyDescent="0.2">
      <c r="A1601" s="7" t="s">
        <v>1836</v>
      </c>
      <c r="B1601" s="7" t="s">
        <v>3158</v>
      </c>
    </row>
    <row r="1602" spans="1:2" x14ac:dyDescent="0.2">
      <c r="A1602" s="7" t="s">
        <v>1837</v>
      </c>
      <c r="B1602" s="7" t="s">
        <v>2974</v>
      </c>
    </row>
    <row r="1603" spans="1:2" x14ac:dyDescent="0.2">
      <c r="A1603" s="7" t="s">
        <v>1838</v>
      </c>
      <c r="B1603" s="7" t="s">
        <v>3098</v>
      </c>
    </row>
    <row r="1604" spans="1:2" x14ac:dyDescent="0.2">
      <c r="A1604" s="7" t="s">
        <v>1839</v>
      </c>
      <c r="B1604" s="7" t="s">
        <v>3065</v>
      </c>
    </row>
    <row r="1605" spans="1:2" x14ac:dyDescent="0.2">
      <c r="A1605" s="7" t="s">
        <v>1840</v>
      </c>
      <c r="B1605" s="7" t="s">
        <v>3086</v>
      </c>
    </row>
    <row r="1606" spans="1:2" x14ac:dyDescent="0.2">
      <c r="A1606" s="7" t="s">
        <v>1841</v>
      </c>
      <c r="B1606" s="7" t="s">
        <v>3087</v>
      </c>
    </row>
    <row r="1607" spans="1:2" x14ac:dyDescent="0.2">
      <c r="A1607" s="7" t="s">
        <v>1842</v>
      </c>
      <c r="B1607" s="7" t="s">
        <v>3088</v>
      </c>
    </row>
    <row r="1608" spans="1:2" x14ac:dyDescent="0.2">
      <c r="A1608" s="7" t="s">
        <v>1843</v>
      </c>
      <c r="B1608" s="7" t="s">
        <v>3089</v>
      </c>
    </row>
    <row r="1609" spans="1:2" x14ac:dyDescent="0.2">
      <c r="A1609" s="7" t="s">
        <v>1844</v>
      </c>
      <c r="B1609" s="7" t="s">
        <v>3090</v>
      </c>
    </row>
    <row r="1610" spans="1:2" x14ac:dyDescent="0.2">
      <c r="A1610" s="7" t="s">
        <v>1845</v>
      </c>
      <c r="B1610" s="7" t="s">
        <v>3091</v>
      </c>
    </row>
    <row r="1611" spans="1:2" x14ac:dyDescent="0.2">
      <c r="A1611" s="7" t="s">
        <v>1846</v>
      </c>
      <c r="B1611" s="7" t="s">
        <v>3092</v>
      </c>
    </row>
    <row r="1612" spans="1:2" x14ac:dyDescent="0.2">
      <c r="A1612" s="7" t="s">
        <v>1847</v>
      </c>
      <c r="B1612" s="7" t="s">
        <v>2946</v>
      </c>
    </row>
    <row r="1613" spans="1:2" x14ac:dyDescent="0.2">
      <c r="A1613" s="7" t="s">
        <v>1848</v>
      </c>
      <c r="B1613" s="7" t="s">
        <v>2926</v>
      </c>
    </row>
    <row r="1614" spans="1:2" x14ac:dyDescent="0.2">
      <c r="A1614" s="7" t="s">
        <v>1849</v>
      </c>
      <c r="B1614" s="7" t="s">
        <v>2899</v>
      </c>
    </row>
    <row r="1615" spans="1:2" x14ac:dyDescent="0.2">
      <c r="A1615" s="7" t="s">
        <v>1850</v>
      </c>
      <c r="B1615" s="7" t="s">
        <v>2971</v>
      </c>
    </row>
    <row r="1616" spans="1:2" x14ac:dyDescent="0.2">
      <c r="A1616" s="7" t="s">
        <v>1851</v>
      </c>
      <c r="B1616" s="7" t="s">
        <v>3011</v>
      </c>
    </row>
    <row r="1617" spans="1:2" x14ac:dyDescent="0.2">
      <c r="A1617" s="7" t="s">
        <v>1852</v>
      </c>
      <c r="B1617" s="7" t="s">
        <v>2979</v>
      </c>
    </row>
    <row r="1618" spans="1:2" x14ac:dyDescent="0.2">
      <c r="A1618" s="7" t="s">
        <v>1853</v>
      </c>
      <c r="B1618" s="7" t="s">
        <v>3027</v>
      </c>
    </row>
    <row r="1619" spans="1:2" x14ac:dyDescent="0.2">
      <c r="A1619" s="7" t="s">
        <v>1854</v>
      </c>
      <c r="B1619" s="7" t="s">
        <v>3110</v>
      </c>
    </row>
    <row r="1620" spans="1:2" x14ac:dyDescent="0.2">
      <c r="A1620" s="7" t="s">
        <v>1855</v>
      </c>
      <c r="B1620" s="7" t="s">
        <v>2998</v>
      </c>
    </row>
    <row r="1621" spans="1:2" x14ac:dyDescent="0.2">
      <c r="A1621" s="7" t="s">
        <v>1856</v>
      </c>
      <c r="B1621" s="7" t="s">
        <v>3168</v>
      </c>
    </row>
    <row r="1622" spans="1:2" x14ac:dyDescent="0.2">
      <c r="A1622" s="7" t="s">
        <v>1857</v>
      </c>
      <c r="B1622" s="7" t="s">
        <v>2919</v>
      </c>
    </row>
    <row r="1623" spans="1:2" x14ac:dyDescent="0.2">
      <c r="A1623" s="7" t="s">
        <v>1858</v>
      </c>
      <c r="B1623" s="7" t="s">
        <v>3162</v>
      </c>
    </row>
    <row r="1624" spans="1:2" x14ac:dyDescent="0.2">
      <c r="A1624" s="7" t="s">
        <v>1859</v>
      </c>
      <c r="B1624" s="7" t="s">
        <v>3037</v>
      </c>
    </row>
    <row r="1625" spans="1:2" x14ac:dyDescent="0.2">
      <c r="A1625" s="7" t="s">
        <v>1860</v>
      </c>
      <c r="B1625" s="7" t="s">
        <v>3185</v>
      </c>
    </row>
    <row r="1626" spans="1:2" x14ac:dyDescent="0.2">
      <c r="A1626" s="7" t="s">
        <v>1861</v>
      </c>
      <c r="B1626" s="7" t="s">
        <v>2921</v>
      </c>
    </row>
    <row r="1627" spans="1:2" x14ac:dyDescent="0.2">
      <c r="A1627" s="7" t="s">
        <v>1862</v>
      </c>
      <c r="B1627" s="7" t="s">
        <v>2969</v>
      </c>
    </row>
    <row r="1628" spans="1:2" x14ac:dyDescent="0.2">
      <c r="A1628" s="7" t="s">
        <v>1863</v>
      </c>
      <c r="B1628" s="7" t="s">
        <v>2975</v>
      </c>
    </row>
    <row r="1629" spans="1:2" x14ac:dyDescent="0.2">
      <c r="A1629" s="7" t="s">
        <v>1864</v>
      </c>
      <c r="B1629" s="7" t="s">
        <v>2966</v>
      </c>
    </row>
    <row r="1630" spans="1:2" x14ac:dyDescent="0.2">
      <c r="A1630" s="7" t="s">
        <v>1865</v>
      </c>
      <c r="B1630" s="7" t="s">
        <v>3006</v>
      </c>
    </row>
    <row r="1631" spans="1:2" x14ac:dyDescent="0.2">
      <c r="A1631" s="7" t="s">
        <v>1866</v>
      </c>
      <c r="B1631" s="7" t="s">
        <v>3105</v>
      </c>
    </row>
    <row r="1632" spans="1:2" x14ac:dyDescent="0.2">
      <c r="A1632" s="7" t="s">
        <v>1867</v>
      </c>
      <c r="B1632" s="7" t="s">
        <v>3066</v>
      </c>
    </row>
    <row r="1633" spans="1:2" x14ac:dyDescent="0.2">
      <c r="A1633" s="7" t="s">
        <v>1868</v>
      </c>
      <c r="B1633" s="7" t="s">
        <v>2894</v>
      </c>
    </row>
    <row r="1634" spans="1:2" x14ac:dyDescent="0.2">
      <c r="A1634" s="7" t="s">
        <v>1869</v>
      </c>
      <c r="B1634" s="7" t="s">
        <v>3014</v>
      </c>
    </row>
    <row r="1635" spans="1:2" x14ac:dyDescent="0.2">
      <c r="A1635" s="7" t="s">
        <v>1870</v>
      </c>
      <c r="B1635" s="7" t="s">
        <v>2997</v>
      </c>
    </row>
    <row r="1636" spans="1:2" x14ac:dyDescent="0.2">
      <c r="A1636" s="7" t="s">
        <v>1871</v>
      </c>
      <c r="B1636" s="7" t="s">
        <v>2909</v>
      </c>
    </row>
    <row r="1637" spans="1:2" x14ac:dyDescent="0.2">
      <c r="A1637" s="7" t="s">
        <v>1872</v>
      </c>
      <c r="B1637" s="7" t="s">
        <v>3106</v>
      </c>
    </row>
    <row r="1638" spans="1:2" x14ac:dyDescent="0.2">
      <c r="A1638" s="7" t="s">
        <v>1873</v>
      </c>
      <c r="B1638" s="7" t="s">
        <v>2964</v>
      </c>
    </row>
    <row r="1639" spans="1:2" x14ac:dyDescent="0.2">
      <c r="A1639" s="7" t="s">
        <v>1874</v>
      </c>
      <c r="B1639" s="7" t="s">
        <v>3175</v>
      </c>
    </row>
    <row r="1640" spans="1:2" x14ac:dyDescent="0.2">
      <c r="A1640" s="7" t="s">
        <v>1875</v>
      </c>
      <c r="B1640" s="7" t="s">
        <v>3007</v>
      </c>
    </row>
    <row r="1641" spans="1:2" x14ac:dyDescent="0.2">
      <c r="A1641" s="7" t="s">
        <v>1876</v>
      </c>
      <c r="B1641" s="7" t="s">
        <v>2927</v>
      </c>
    </row>
    <row r="1642" spans="1:2" x14ac:dyDescent="0.2">
      <c r="A1642" s="7" t="s">
        <v>1877</v>
      </c>
      <c r="B1642" s="7" t="s">
        <v>2928</v>
      </c>
    </row>
    <row r="1643" spans="1:2" x14ac:dyDescent="0.2">
      <c r="A1643" s="7" t="s">
        <v>1878</v>
      </c>
      <c r="B1643" s="7" t="s">
        <v>3024</v>
      </c>
    </row>
    <row r="1644" spans="1:2" x14ac:dyDescent="0.2">
      <c r="A1644" s="7" t="s">
        <v>1879</v>
      </c>
      <c r="B1644" s="7" t="s">
        <v>2947</v>
      </c>
    </row>
    <row r="1645" spans="1:2" x14ac:dyDescent="0.2">
      <c r="A1645" s="7" t="s">
        <v>1880</v>
      </c>
      <c r="B1645" s="7" t="s">
        <v>3113</v>
      </c>
    </row>
    <row r="1646" spans="1:2" x14ac:dyDescent="0.2">
      <c r="A1646" s="7" t="s">
        <v>1881</v>
      </c>
      <c r="B1646" s="7" t="s">
        <v>2914</v>
      </c>
    </row>
    <row r="1647" spans="1:2" x14ac:dyDescent="0.2">
      <c r="A1647" s="7" t="s">
        <v>1882</v>
      </c>
      <c r="B1647" s="7" t="s">
        <v>2922</v>
      </c>
    </row>
    <row r="1648" spans="1:2" x14ac:dyDescent="0.2">
      <c r="A1648" s="7" t="s">
        <v>1883</v>
      </c>
      <c r="B1648" s="7" t="s">
        <v>3316</v>
      </c>
    </row>
    <row r="1649" spans="1:2" x14ac:dyDescent="0.2">
      <c r="A1649" s="7" t="s">
        <v>1884</v>
      </c>
      <c r="B1649" s="7" t="s">
        <v>3067</v>
      </c>
    </row>
    <row r="1650" spans="1:2" x14ac:dyDescent="0.2">
      <c r="A1650" s="7" t="s">
        <v>1885</v>
      </c>
      <c r="B1650" s="7" t="s">
        <v>3268</v>
      </c>
    </row>
    <row r="1651" spans="1:2" x14ac:dyDescent="0.2">
      <c r="A1651" s="7" t="s">
        <v>1886</v>
      </c>
      <c r="B1651" s="7" t="s">
        <v>3040</v>
      </c>
    </row>
    <row r="1652" spans="1:2" x14ac:dyDescent="0.2">
      <c r="A1652" s="7" t="s">
        <v>1887</v>
      </c>
      <c r="B1652" s="7" t="s">
        <v>3172</v>
      </c>
    </row>
    <row r="1653" spans="1:2" x14ac:dyDescent="0.2">
      <c r="A1653" s="7" t="s">
        <v>1888</v>
      </c>
      <c r="B1653" s="7" t="s">
        <v>3101</v>
      </c>
    </row>
    <row r="1654" spans="1:2" x14ac:dyDescent="0.2">
      <c r="A1654" s="7" t="s">
        <v>1889</v>
      </c>
      <c r="B1654" s="7" t="s">
        <v>3121</v>
      </c>
    </row>
    <row r="1655" spans="1:2" x14ac:dyDescent="0.2">
      <c r="A1655" s="7" t="s">
        <v>1890</v>
      </c>
      <c r="B1655" s="7" t="s">
        <v>3112</v>
      </c>
    </row>
    <row r="1656" spans="1:2" x14ac:dyDescent="0.2">
      <c r="A1656" s="7" t="s">
        <v>1891</v>
      </c>
      <c r="B1656" s="7" t="s">
        <v>3034</v>
      </c>
    </row>
    <row r="1657" spans="1:2" x14ac:dyDescent="0.2">
      <c r="A1657" s="7" t="s">
        <v>1892</v>
      </c>
      <c r="B1657" s="7" t="s">
        <v>3318</v>
      </c>
    </row>
    <row r="1658" spans="1:2" x14ac:dyDescent="0.2">
      <c r="A1658" s="7" t="s">
        <v>1893</v>
      </c>
      <c r="B1658" s="7" t="s">
        <v>3319</v>
      </c>
    </row>
    <row r="1659" spans="1:2" x14ac:dyDescent="0.2">
      <c r="A1659" s="7" t="s">
        <v>1894</v>
      </c>
      <c r="B1659" s="7" t="s">
        <v>2929</v>
      </c>
    </row>
    <row r="1660" spans="1:2" x14ac:dyDescent="0.2">
      <c r="A1660" s="7" t="s">
        <v>1895</v>
      </c>
      <c r="B1660" s="7" t="s">
        <v>3071</v>
      </c>
    </row>
    <row r="1661" spans="1:2" x14ac:dyDescent="0.2">
      <c r="A1661" s="7" t="s">
        <v>1896</v>
      </c>
      <c r="B1661" s="7" t="s">
        <v>3079</v>
      </c>
    </row>
    <row r="1662" spans="1:2" x14ac:dyDescent="0.2">
      <c r="A1662" s="7" t="s">
        <v>1897</v>
      </c>
      <c r="B1662" s="7" t="s">
        <v>3038</v>
      </c>
    </row>
    <row r="1663" spans="1:2" x14ac:dyDescent="0.2">
      <c r="A1663" s="7" t="s">
        <v>1898</v>
      </c>
      <c r="B1663" s="7" t="s">
        <v>2967</v>
      </c>
    </row>
    <row r="1664" spans="1:2" x14ac:dyDescent="0.2">
      <c r="A1664" s="7" t="s">
        <v>1899</v>
      </c>
      <c r="B1664" s="7" t="s">
        <v>3264</v>
      </c>
    </row>
    <row r="1665" spans="1:2" x14ac:dyDescent="0.2">
      <c r="A1665" s="7" t="s">
        <v>1900</v>
      </c>
      <c r="B1665" s="7" t="s">
        <v>3176</v>
      </c>
    </row>
    <row r="1666" spans="1:2" x14ac:dyDescent="0.2">
      <c r="A1666" s="7" t="s">
        <v>1901</v>
      </c>
      <c r="B1666" s="7" t="s">
        <v>2912</v>
      </c>
    </row>
    <row r="1667" spans="1:2" x14ac:dyDescent="0.2">
      <c r="A1667" s="7" t="s">
        <v>1902</v>
      </c>
      <c r="B1667" s="7" t="s">
        <v>3280</v>
      </c>
    </row>
    <row r="1668" spans="1:2" x14ac:dyDescent="0.2">
      <c r="A1668" s="7" t="s">
        <v>1903</v>
      </c>
      <c r="B1668" s="7" t="s">
        <v>3321</v>
      </c>
    </row>
    <row r="1669" spans="1:2" x14ac:dyDescent="0.2">
      <c r="A1669" s="7" t="s">
        <v>1904</v>
      </c>
      <c r="B1669" s="7" t="s">
        <v>2948</v>
      </c>
    </row>
    <row r="1670" spans="1:2" x14ac:dyDescent="0.2">
      <c r="A1670" s="7" t="s">
        <v>1905</v>
      </c>
      <c r="B1670" s="7" t="s">
        <v>3326</v>
      </c>
    </row>
    <row r="1671" spans="1:2" x14ac:dyDescent="0.2">
      <c r="A1671" s="7" t="s">
        <v>1906</v>
      </c>
      <c r="B1671" s="7" t="s">
        <v>3068</v>
      </c>
    </row>
    <row r="1672" spans="1:2" x14ac:dyDescent="0.2">
      <c r="A1672" s="7" t="s">
        <v>1907</v>
      </c>
      <c r="B1672" s="7" t="s">
        <v>2949</v>
      </c>
    </row>
    <row r="1673" spans="1:2" x14ac:dyDescent="0.2">
      <c r="A1673" s="7" t="s">
        <v>1908</v>
      </c>
      <c r="B1673" s="7" t="s">
        <v>2913</v>
      </c>
    </row>
    <row r="1674" spans="1:2" x14ac:dyDescent="0.2">
      <c r="A1674" s="7" t="s">
        <v>1909</v>
      </c>
      <c r="B1674" s="7" t="s">
        <v>2910</v>
      </c>
    </row>
    <row r="1675" spans="1:2" x14ac:dyDescent="0.2">
      <c r="A1675" s="7" t="s">
        <v>1910</v>
      </c>
      <c r="B1675" s="7" t="s">
        <v>2902</v>
      </c>
    </row>
    <row r="1676" spans="1:2" x14ac:dyDescent="0.2">
      <c r="A1676" s="7" t="s">
        <v>1911</v>
      </c>
      <c r="B1676" s="7" t="s">
        <v>3072</v>
      </c>
    </row>
    <row r="1677" spans="1:2" x14ac:dyDescent="0.2">
      <c r="A1677" s="7" t="s">
        <v>1912</v>
      </c>
      <c r="B1677" s="7" t="s">
        <v>3093</v>
      </c>
    </row>
    <row r="1678" spans="1:2" x14ac:dyDescent="0.2">
      <c r="A1678" s="7" t="s">
        <v>1913</v>
      </c>
      <c r="B1678" s="7" t="s">
        <v>3094</v>
      </c>
    </row>
    <row r="1679" spans="1:2" x14ac:dyDescent="0.2">
      <c r="A1679" s="7" t="s">
        <v>1914</v>
      </c>
      <c r="B1679" s="7" t="s">
        <v>3095</v>
      </c>
    </row>
    <row r="1680" spans="1:2" x14ac:dyDescent="0.2">
      <c r="A1680" s="7" t="s">
        <v>1915</v>
      </c>
      <c r="B1680" s="7" t="s">
        <v>3096</v>
      </c>
    </row>
    <row r="1681" spans="1:2" x14ac:dyDescent="0.2">
      <c r="A1681" s="7" t="s">
        <v>1916</v>
      </c>
      <c r="B1681" s="7" t="s">
        <v>3097</v>
      </c>
    </row>
    <row r="1682" spans="1:2" x14ac:dyDescent="0.2">
      <c r="A1682" s="7" t="s">
        <v>1917</v>
      </c>
      <c r="B1682" s="7" t="s">
        <v>2935</v>
      </c>
    </row>
    <row r="1683" spans="1:2" x14ac:dyDescent="0.2">
      <c r="A1683" s="7" t="s">
        <v>1918</v>
      </c>
      <c r="B1683" s="7" t="s">
        <v>3104</v>
      </c>
    </row>
    <row r="1684" spans="1:2" x14ac:dyDescent="0.2">
      <c r="A1684" s="7" t="s">
        <v>1919</v>
      </c>
      <c r="B1684" s="7" t="s">
        <v>2960</v>
      </c>
    </row>
    <row r="1685" spans="1:2" x14ac:dyDescent="0.2">
      <c r="A1685" s="7" t="s">
        <v>1920</v>
      </c>
      <c r="B1685" s="7" t="s">
        <v>2888</v>
      </c>
    </row>
    <row r="1686" spans="1:2" x14ac:dyDescent="0.2">
      <c r="A1686" s="7" t="s">
        <v>1921</v>
      </c>
      <c r="B1686" s="7" t="s">
        <v>2961</v>
      </c>
    </row>
    <row r="1687" spans="1:2" x14ac:dyDescent="0.2">
      <c r="A1687" s="7" t="s">
        <v>1922</v>
      </c>
      <c r="B1687" s="7" t="s">
        <v>3131</v>
      </c>
    </row>
    <row r="1688" spans="1:2" x14ac:dyDescent="0.2">
      <c r="A1688" s="7" t="s">
        <v>1923</v>
      </c>
      <c r="B1688" s="7" t="s">
        <v>3069</v>
      </c>
    </row>
    <row r="1689" spans="1:2" x14ac:dyDescent="0.2">
      <c r="A1689" s="7" t="s">
        <v>1924</v>
      </c>
      <c r="B1689" s="7" t="s">
        <v>3211</v>
      </c>
    </row>
    <row r="1690" spans="1:2" x14ac:dyDescent="0.2">
      <c r="A1690" s="7" t="s">
        <v>1925</v>
      </c>
      <c r="B1690" s="7" t="s">
        <v>3165</v>
      </c>
    </row>
    <row r="1691" spans="1:2" x14ac:dyDescent="0.2">
      <c r="A1691" s="7" t="s">
        <v>1926</v>
      </c>
      <c r="B1691" s="7" t="s">
        <v>3044</v>
      </c>
    </row>
    <row r="1692" spans="1:2" x14ac:dyDescent="0.2">
      <c r="A1692" s="7" t="s">
        <v>1927</v>
      </c>
      <c r="B1692" s="7" t="s">
        <v>3130</v>
      </c>
    </row>
    <row r="1693" spans="1:2" x14ac:dyDescent="0.2">
      <c r="A1693" s="7" t="s">
        <v>1928</v>
      </c>
      <c r="B1693" s="7" t="s">
        <v>3150</v>
      </c>
    </row>
    <row r="1694" spans="1:2" x14ac:dyDescent="0.2">
      <c r="A1694" s="7" t="s">
        <v>1929</v>
      </c>
      <c r="B1694" s="7" t="s">
        <v>3169</v>
      </c>
    </row>
    <row r="1695" spans="1:2" x14ac:dyDescent="0.2">
      <c r="A1695" s="7" t="s">
        <v>1930</v>
      </c>
      <c r="B1695" s="7" t="s">
        <v>3022</v>
      </c>
    </row>
    <row r="1696" spans="1:2" x14ac:dyDescent="0.2">
      <c r="A1696" s="7" t="s">
        <v>1931</v>
      </c>
      <c r="B1696" s="7" t="s">
        <v>3178</v>
      </c>
    </row>
    <row r="1697" spans="1:2" x14ac:dyDescent="0.2">
      <c r="A1697" s="7" t="s">
        <v>1932</v>
      </c>
      <c r="B1697" s="7" t="s">
        <v>3153</v>
      </c>
    </row>
    <row r="1698" spans="1:2" x14ac:dyDescent="0.2">
      <c r="A1698" s="7" t="s">
        <v>1933</v>
      </c>
      <c r="B1698" s="7" t="s">
        <v>2962</v>
      </c>
    </row>
    <row r="1699" spans="1:2" x14ac:dyDescent="0.2">
      <c r="A1699" s="7" t="s">
        <v>1934</v>
      </c>
      <c r="B1699" s="7" t="s">
        <v>3183</v>
      </c>
    </row>
    <row r="1700" spans="1:2" x14ac:dyDescent="0.2">
      <c r="A1700" s="7" t="s">
        <v>1935</v>
      </c>
      <c r="B1700" s="7" t="s">
        <v>3128</v>
      </c>
    </row>
    <row r="1701" spans="1:2" x14ac:dyDescent="0.2">
      <c r="A1701" s="7" t="s">
        <v>1936</v>
      </c>
      <c r="B1701" s="7" t="s">
        <v>3215</v>
      </c>
    </row>
    <row r="1702" spans="1:2" x14ac:dyDescent="0.2">
      <c r="A1702" s="7" t="s">
        <v>1937</v>
      </c>
      <c r="B1702" s="7" t="s">
        <v>3216</v>
      </c>
    </row>
    <row r="1703" spans="1:2" x14ac:dyDescent="0.2">
      <c r="A1703" s="7" t="s">
        <v>1938</v>
      </c>
      <c r="B1703" s="7" t="s">
        <v>2932</v>
      </c>
    </row>
    <row r="1704" spans="1:2" x14ac:dyDescent="0.2">
      <c r="A1704" s="7" t="s">
        <v>1939</v>
      </c>
      <c r="B1704" s="7" t="s">
        <v>3207</v>
      </c>
    </row>
    <row r="1705" spans="1:2" x14ac:dyDescent="0.2">
      <c r="A1705" s="7" t="s">
        <v>1940</v>
      </c>
      <c r="B1705" s="7" t="s">
        <v>3184</v>
      </c>
    </row>
    <row r="1706" spans="1:2" x14ac:dyDescent="0.2">
      <c r="A1706" s="7" t="s">
        <v>1941</v>
      </c>
      <c r="B1706" s="7" t="s">
        <v>3111</v>
      </c>
    </row>
    <row r="1707" spans="1:2" x14ac:dyDescent="0.2">
      <c r="A1707" s="7" t="s">
        <v>1942</v>
      </c>
      <c r="B1707" s="7" t="s">
        <v>3267</v>
      </c>
    </row>
    <row r="1708" spans="1:2" x14ac:dyDescent="0.2">
      <c r="A1708" s="7" t="s">
        <v>1943</v>
      </c>
      <c r="B1708" s="7" t="s">
        <v>2931</v>
      </c>
    </row>
    <row r="1709" spans="1:2" x14ac:dyDescent="0.2">
      <c r="A1709" s="7" t="s">
        <v>1944</v>
      </c>
      <c r="B1709" s="7" t="s">
        <v>2895</v>
      </c>
    </row>
    <row r="1710" spans="1:2" x14ac:dyDescent="0.2">
      <c r="A1710" s="7" t="s">
        <v>1945</v>
      </c>
      <c r="B1710" s="7" t="s">
        <v>3314</v>
      </c>
    </row>
    <row r="1711" spans="1:2" x14ac:dyDescent="0.2">
      <c r="A1711" s="7" t="s">
        <v>1946</v>
      </c>
      <c r="B1711" s="7" t="s">
        <v>2924</v>
      </c>
    </row>
    <row r="1712" spans="1:2" x14ac:dyDescent="0.2">
      <c r="A1712" s="7" t="s">
        <v>1947</v>
      </c>
      <c r="B1712" s="7" t="s">
        <v>3157</v>
      </c>
    </row>
    <row r="1713" spans="1:2" x14ac:dyDescent="0.2">
      <c r="A1713" s="7" t="s">
        <v>1948</v>
      </c>
      <c r="B1713" s="7" t="s">
        <v>3151</v>
      </c>
    </row>
    <row r="1714" spans="1:2" x14ac:dyDescent="0.2">
      <c r="A1714" s="7" t="s">
        <v>1949</v>
      </c>
      <c r="B1714" s="7" t="s">
        <v>3012</v>
      </c>
    </row>
    <row r="1715" spans="1:2" x14ac:dyDescent="0.2">
      <c r="A1715" s="7" t="s">
        <v>1950</v>
      </c>
      <c r="B1715" s="7" t="s">
        <v>3265</v>
      </c>
    </row>
    <row r="1716" spans="1:2" x14ac:dyDescent="0.2">
      <c r="A1716" s="7" t="s">
        <v>1951</v>
      </c>
      <c r="B1716" s="7" t="s">
        <v>2387</v>
      </c>
    </row>
    <row r="1717" spans="1:2" x14ac:dyDescent="0.2">
      <c r="A1717" s="7" t="s">
        <v>1952</v>
      </c>
      <c r="B1717" s="7" t="s">
        <v>3028</v>
      </c>
    </row>
    <row r="1718" spans="1:2" x14ac:dyDescent="0.2">
      <c r="A1718" s="7" t="s">
        <v>1953</v>
      </c>
      <c r="B1718" s="7" t="s">
        <v>2996</v>
      </c>
    </row>
    <row r="1719" spans="1:2" x14ac:dyDescent="0.2">
      <c r="A1719" s="7" t="s">
        <v>1954</v>
      </c>
      <c r="B1719" s="7" t="s">
        <v>3163</v>
      </c>
    </row>
    <row r="1720" spans="1:2" x14ac:dyDescent="0.2">
      <c r="A1720" s="7" t="s">
        <v>1955</v>
      </c>
      <c r="B1720" s="7" t="s">
        <v>2950</v>
      </c>
    </row>
    <row r="1721" spans="1:2" x14ac:dyDescent="0.2">
      <c r="A1721" s="7" t="s">
        <v>1956</v>
      </c>
      <c r="B1721" s="7" t="s">
        <v>3315</v>
      </c>
    </row>
    <row r="1722" spans="1:2" x14ac:dyDescent="0.2">
      <c r="A1722" s="7" t="s">
        <v>1957</v>
      </c>
      <c r="B1722" s="7" t="s">
        <v>3000</v>
      </c>
    </row>
    <row r="1723" spans="1:2" x14ac:dyDescent="0.2">
      <c r="A1723" s="7" t="s">
        <v>1958</v>
      </c>
      <c r="B1723" s="7" t="s">
        <v>2923</v>
      </c>
    </row>
    <row r="1724" spans="1:2" x14ac:dyDescent="0.2">
      <c r="A1724" s="7" t="s">
        <v>1959</v>
      </c>
      <c r="B1724" s="7" t="s">
        <v>2903</v>
      </c>
    </row>
    <row r="1725" spans="1:2" x14ac:dyDescent="0.2">
      <c r="A1725" s="7" t="s">
        <v>1960</v>
      </c>
      <c r="B1725" s="7" t="s">
        <v>3002</v>
      </c>
    </row>
    <row r="1726" spans="1:2" x14ac:dyDescent="0.2">
      <c r="A1726" s="7" t="s">
        <v>1961</v>
      </c>
      <c r="B1726" s="7" t="s">
        <v>2891</v>
      </c>
    </row>
    <row r="1727" spans="1:2" x14ac:dyDescent="0.2">
      <c r="A1727" s="7" t="s">
        <v>1962</v>
      </c>
      <c r="B1727" s="7" t="s">
        <v>3171</v>
      </c>
    </row>
    <row r="1728" spans="1:2" x14ac:dyDescent="0.2">
      <c r="A1728" s="7" t="s">
        <v>1963</v>
      </c>
      <c r="B1728" s="7" t="s">
        <v>3039</v>
      </c>
    </row>
    <row r="1729" spans="1:2" x14ac:dyDescent="0.2">
      <c r="A1729" s="7" t="s">
        <v>1964</v>
      </c>
      <c r="B1729" s="7" t="s">
        <v>3159</v>
      </c>
    </row>
    <row r="1730" spans="1:2" x14ac:dyDescent="0.2">
      <c r="A1730" s="7" t="s">
        <v>1965</v>
      </c>
      <c r="B1730" s="7" t="s">
        <v>3125</v>
      </c>
    </row>
    <row r="1731" spans="1:2" x14ac:dyDescent="0.2">
      <c r="A1731" s="7" t="s">
        <v>1966</v>
      </c>
      <c r="B1731" s="7" t="s">
        <v>3204</v>
      </c>
    </row>
    <row r="1732" spans="1:2" x14ac:dyDescent="0.2">
      <c r="A1732" s="7" t="s">
        <v>1967</v>
      </c>
      <c r="B1732" s="7" t="s">
        <v>3114</v>
      </c>
    </row>
    <row r="1733" spans="1:2" x14ac:dyDescent="0.2">
      <c r="A1733" s="7" t="s">
        <v>1968</v>
      </c>
      <c r="B1733" s="7" t="s">
        <v>3041</v>
      </c>
    </row>
    <row r="1734" spans="1:2" x14ac:dyDescent="0.2">
      <c r="A1734" s="7" t="s">
        <v>1969</v>
      </c>
      <c r="B1734" s="7" t="s">
        <v>3202</v>
      </c>
    </row>
    <row r="1735" spans="1:2" x14ac:dyDescent="0.2">
      <c r="A1735" s="7" t="s">
        <v>1970</v>
      </c>
      <c r="B1735" s="7" t="s">
        <v>3021</v>
      </c>
    </row>
    <row r="1736" spans="1:2" x14ac:dyDescent="0.2">
      <c r="A1736" s="7" t="s">
        <v>1971</v>
      </c>
      <c r="B1736" s="7" t="s">
        <v>2907</v>
      </c>
    </row>
    <row r="1737" spans="1:2" x14ac:dyDescent="0.2">
      <c r="A1737" s="7" t="s">
        <v>1972</v>
      </c>
      <c r="B1737" s="7" t="s">
        <v>2951</v>
      </c>
    </row>
    <row r="1738" spans="1:2" x14ac:dyDescent="0.2">
      <c r="A1738" s="7" t="s">
        <v>1973</v>
      </c>
      <c r="B1738" s="7" t="s">
        <v>2900</v>
      </c>
    </row>
    <row r="1739" spans="1:2" x14ac:dyDescent="0.2">
      <c r="A1739" s="7" t="s">
        <v>1974</v>
      </c>
      <c r="B1739" s="7" t="s">
        <v>3179</v>
      </c>
    </row>
    <row r="1740" spans="1:2" x14ac:dyDescent="0.2">
      <c r="A1740" s="7" t="s">
        <v>1975</v>
      </c>
      <c r="B1740" s="7" t="s">
        <v>2885</v>
      </c>
    </row>
    <row r="1741" spans="1:2" x14ac:dyDescent="0.2">
      <c r="A1741" s="7" t="s">
        <v>1976</v>
      </c>
      <c r="B1741" s="7" t="s">
        <v>2678</v>
      </c>
    </row>
    <row r="1742" spans="1:2" x14ac:dyDescent="0.2">
      <c r="A1742" s="7" t="s">
        <v>1977</v>
      </c>
      <c r="B1742" s="7" t="s">
        <v>3154</v>
      </c>
    </row>
    <row r="1743" spans="1:2" x14ac:dyDescent="0.2">
      <c r="A1743" s="7" t="s">
        <v>1978</v>
      </c>
      <c r="B1743" s="7" t="s">
        <v>2936</v>
      </c>
    </row>
    <row r="1744" spans="1:2" x14ac:dyDescent="0.2">
      <c r="A1744" s="7" t="s">
        <v>1979</v>
      </c>
      <c r="B1744" s="7" t="s">
        <v>2934</v>
      </c>
    </row>
    <row r="1745" spans="1:4" x14ac:dyDescent="0.2">
      <c r="A1745" s="7" t="s">
        <v>1980</v>
      </c>
      <c r="B1745" s="7" t="s">
        <v>2937</v>
      </c>
    </row>
    <row r="1746" spans="1:4" x14ac:dyDescent="0.2">
      <c r="A1746" s="7" t="s">
        <v>1981</v>
      </c>
      <c r="B1746" s="7" t="s">
        <v>3045</v>
      </c>
    </row>
    <row r="1747" spans="1:4" x14ac:dyDescent="0.2">
      <c r="A1747" s="7" t="s">
        <v>1982</v>
      </c>
      <c r="B1747" s="7" t="s">
        <v>3325</v>
      </c>
    </row>
    <row r="1748" spans="1:4" x14ac:dyDescent="0.2">
      <c r="A1748" s="7" t="s">
        <v>1983</v>
      </c>
      <c r="B1748" s="7" t="s">
        <v>3320</v>
      </c>
    </row>
    <row r="1749" spans="1:4" x14ac:dyDescent="0.2">
      <c r="A1749" s="7" t="s">
        <v>1984</v>
      </c>
      <c r="B1749" s="7" t="s">
        <v>2954</v>
      </c>
    </row>
    <row r="1750" spans="1:4" x14ac:dyDescent="0.2">
      <c r="A1750" s="7" t="s">
        <v>1985</v>
      </c>
      <c r="B1750" s="7" t="s">
        <v>3013</v>
      </c>
    </row>
    <row r="1751" spans="1:4" x14ac:dyDescent="0.2">
      <c r="A1751" s="7" t="s">
        <v>1986</v>
      </c>
      <c r="B1751" s="7" t="s">
        <v>3001</v>
      </c>
    </row>
    <row r="1752" spans="1:4" x14ac:dyDescent="0.2">
      <c r="A1752" s="7" t="s">
        <v>1987</v>
      </c>
      <c r="B1752" s="7" t="s">
        <v>3160</v>
      </c>
    </row>
    <row r="1753" spans="1:4" x14ac:dyDescent="0.2">
      <c r="A1753" s="7" t="s">
        <v>1988</v>
      </c>
      <c r="B1753" s="7" t="s">
        <v>3099</v>
      </c>
    </row>
    <row r="1754" spans="1:4" x14ac:dyDescent="0.2">
      <c r="A1754" s="7" t="s">
        <v>1989</v>
      </c>
      <c r="B1754" s="7" t="s">
        <v>3129</v>
      </c>
    </row>
    <row r="1755" spans="1:4" x14ac:dyDescent="0.2">
      <c r="A1755" s="7" t="s">
        <v>1990</v>
      </c>
      <c r="B1755" s="7" t="s">
        <v>2571</v>
      </c>
    </row>
    <row r="1756" spans="1:4" x14ac:dyDescent="0.2">
      <c r="A1756" s="7" t="s">
        <v>1991</v>
      </c>
      <c r="B1756" s="7" t="s">
        <v>2977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58"/>
      <c r="B1764" s="58"/>
      <c r="C1764" s="58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58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58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204"/>
  <sheetViews>
    <sheetView workbookViewId="0"/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36"/>
  </cols>
  <sheetData>
    <row r="1" spans="1:91" s="149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91" s="2" customFormat="1" ht="5.0999999999999996" customHeight="1" x14ac:dyDescent="0.2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</row>
    <row r="3" spans="1:91" s="2" customFormat="1" ht="30" customHeight="1" x14ac:dyDescent="0.4">
      <c r="A3" s="65"/>
      <c r="B3" s="24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</row>
    <row r="4" spans="1:91" s="2" customFormat="1" ht="30.75" customHeight="1" x14ac:dyDescent="0.4">
      <c r="A4" s="65"/>
      <c r="B4" s="24"/>
      <c r="C4" s="149"/>
      <c r="D4" s="149"/>
      <c r="E4" s="23"/>
      <c r="F4" s="67" t="str">
        <f>te!A31&amp;", "&amp;hi!$G$5</f>
        <v>Schweiz, 1. Quartal 2022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</row>
    <row r="5" spans="1:91" s="2" customFormat="1" ht="15" x14ac:dyDescent="0.2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</row>
    <row r="6" spans="1:91" s="2" customFormat="1" ht="15" x14ac:dyDescent="0.2">
      <c r="A6" s="65"/>
      <c r="B6" s="24"/>
      <c r="C6" s="149"/>
      <c r="D6" s="149"/>
      <c r="E6" s="70"/>
      <c r="F6" s="70"/>
      <c r="G6" s="149"/>
      <c r="H6" s="149"/>
      <c r="I6" s="149"/>
      <c r="J6" s="149"/>
      <c r="K6" s="70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</row>
    <row r="7" spans="1:91" s="2" customFormat="1" ht="15" x14ac:dyDescent="0.2">
      <c r="A7" s="65"/>
      <c r="B7" s="24"/>
      <c r="C7" s="149"/>
      <c r="D7" s="149"/>
      <c r="E7" s="70"/>
      <c r="F7" s="70" t="str">
        <f>te!$A$96</f>
        <v>Index:</v>
      </c>
      <c r="G7" s="70"/>
      <c r="H7" s="70"/>
      <c r="I7" s="70"/>
      <c r="J7" s="70"/>
      <c r="K7" s="70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</row>
    <row r="8" spans="1:91" s="2" customFormat="1" ht="15" x14ac:dyDescent="0.2">
      <c r="A8" s="65"/>
      <c r="B8" s="24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</row>
    <row r="9" spans="1:91" s="2" customFormat="1" ht="15" x14ac:dyDescent="0.2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</row>
    <row r="10" spans="1:91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</row>
    <row r="11" spans="1:91" s="2" customFormat="1" ht="22.5" customHeight="1" x14ac:dyDescent="0.2">
      <c r="A11" s="65"/>
      <c r="B11" s="24"/>
      <c r="C11" s="216" t="str">
        <f>C53</f>
        <v>Indexreihen Schweiz (1. Quartal 2008 = 100)</v>
      </c>
      <c r="D11" s="216"/>
      <c r="E11" s="216"/>
      <c r="F11" s="216"/>
      <c r="G11" s="216"/>
      <c r="H11" s="216"/>
      <c r="I11" s="216"/>
      <c r="J11" s="216"/>
      <c r="K11" s="216"/>
      <c r="L11" s="94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</row>
    <row r="12" spans="1:91" s="2" customFormat="1" ht="8.1" customHeight="1" x14ac:dyDescent="0.2">
      <c r="A12" s="65"/>
      <c r="B12" s="24"/>
      <c r="C12" s="181"/>
      <c r="D12" s="181"/>
      <c r="E12" s="181"/>
      <c r="F12" s="181"/>
      <c r="G12" s="181"/>
      <c r="H12" s="181"/>
      <c r="I12" s="181"/>
      <c r="J12" s="181"/>
      <c r="K12" s="181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</row>
    <row r="13" spans="1:91" s="2" customFormat="1" ht="17.100000000000001" customHeight="1" x14ac:dyDescent="0.2">
      <c r="A13" s="65"/>
      <c r="B13" s="24"/>
      <c r="C13" s="197" t="str">
        <f>E54</f>
        <v>Mietwohnungen</v>
      </c>
      <c r="D13" s="184"/>
      <c r="E13" s="184"/>
      <c r="F13" s="184"/>
      <c r="G13" s="184"/>
      <c r="H13" s="184"/>
      <c r="I13" s="197"/>
      <c r="J13" s="197"/>
      <c r="K13" s="197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</row>
    <row r="14" spans="1:91" s="2" customFormat="1" ht="17.100000000000001" customHeight="1" x14ac:dyDescent="0.2">
      <c r="A14" s="65"/>
      <c r="B14" s="24"/>
      <c r="C14" s="184"/>
      <c r="D14" s="184"/>
      <c r="E14" s="184"/>
      <c r="F14" s="184"/>
      <c r="G14" s="184"/>
      <c r="H14" s="184"/>
      <c r="I14" s="184"/>
      <c r="J14" s="184"/>
      <c r="K14" s="184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</row>
    <row r="15" spans="1:91" s="2" customFormat="1" ht="15.95" customHeight="1" x14ac:dyDescent="0.2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23"/>
      <c r="M15" s="23"/>
      <c r="N15" s="23"/>
      <c r="O15" s="23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</row>
    <row r="16" spans="1:91" s="2" customFormat="1" ht="15" x14ac:dyDescent="0.2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23"/>
      <c r="M16" s="23"/>
      <c r="N16" s="23"/>
      <c r="O16" s="23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</row>
    <row r="17" spans="1:91" s="2" customFormat="1" ht="15" customHeight="1" x14ac:dyDescent="0.2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23"/>
      <c r="M17" s="23"/>
      <c r="N17" s="23"/>
      <c r="O17" s="23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</row>
    <row r="18" spans="1:91" s="2" customFormat="1" ht="15.75" customHeight="1" x14ac:dyDescent="0.2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23"/>
      <c r="M18" s="23"/>
      <c r="N18" s="23"/>
      <c r="O18" s="23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</row>
    <row r="19" spans="1:91" s="2" customFormat="1" ht="15" x14ac:dyDescent="0.2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</row>
    <row r="20" spans="1:91" s="2" customFormat="1" ht="15" x14ac:dyDescent="0.2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</row>
    <row r="21" spans="1:91" s="2" customFormat="1" ht="15" x14ac:dyDescent="0.2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</row>
    <row r="22" spans="1:91" s="2" customFormat="1" ht="15" x14ac:dyDescent="0.2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</row>
    <row r="23" spans="1:91" s="2" customFormat="1" ht="15" x14ac:dyDescent="0.2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</row>
    <row r="24" spans="1:91" s="2" customFormat="1" ht="15" x14ac:dyDescent="0.2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</row>
    <row r="25" spans="1:91" s="2" customFormat="1" ht="15" x14ac:dyDescent="0.2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</row>
    <row r="26" spans="1:91" s="2" customFormat="1" ht="15" x14ac:dyDescent="0.2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</row>
    <row r="27" spans="1:91" s="2" customFormat="1" ht="15" x14ac:dyDescent="0.2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</row>
    <row r="28" spans="1:91" s="2" customFormat="1" ht="15" x14ac:dyDescent="0.2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</row>
    <row r="29" spans="1:91" s="2" customFormat="1" ht="15" x14ac:dyDescent="0.2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</row>
    <row r="30" spans="1:91" s="2" customFormat="1" ht="15" x14ac:dyDescent="0.2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</row>
    <row r="31" spans="1:91" s="2" customFormat="1" ht="15" x14ac:dyDescent="0.2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</row>
    <row r="32" spans="1:91" s="2" customFormat="1" ht="15" x14ac:dyDescent="0.2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</row>
    <row r="33" spans="1:91" s="2" customFormat="1" ht="15" x14ac:dyDescent="0.2">
      <c r="A33" s="65"/>
      <c r="B33" s="24"/>
      <c r="C33" s="215" t="str">
        <f>te!$A$10</f>
        <v>Quelle: Marktmietenindizes Fahrländer Partner.</v>
      </c>
      <c r="D33" s="215"/>
      <c r="E33" s="215"/>
      <c r="F33" s="215"/>
      <c r="G33" s="215"/>
      <c r="H33" s="215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</row>
    <row r="34" spans="1:91" s="2" customFormat="1" ht="24.95" customHeight="1" x14ac:dyDescent="0.2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</row>
    <row r="35" spans="1:91" s="2" customFormat="1" ht="15" x14ac:dyDescent="0.2">
      <c r="A35" s="65"/>
      <c r="B35" s="24"/>
      <c r="C35" s="23" t="str">
        <f>te!$A$99</f>
        <v>Veränderungsraten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</row>
    <row r="36" spans="1:91" s="2" customFormat="1" ht="15" customHeight="1" x14ac:dyDescent="0.2">
      <c r="A36" s="65"/>
      <c r="B36" s="95"/>
      <c r="C36" s="98"/>
      <c r="D36" s="99"/>
      <c r="E36" s="217" t="str">
        <f>E54</f>
        <v>Mietwohnungen</v>
      </c>
      <c r="F36" s="217"/>
      <c r="G36" s="217"/>
      <c r="H36" s="217"/>
      <c r="I36" s="217"/>
      <c r="J36" s="124"/>
      <c r="K36" s="124"/>
      <c r="L36" s="38"/>
      <c r="M36" s="38"/>
      <c r="N36" s="38"/>
      <c r="O36" s="38"/>
      <c r="P36" s="38"/>
      <c r="Q36" s="38"/>
      <c r="R36" s="38"/>
      <c r="S36" s="149"/>
      <c r="T36" s="65"/>
      <c r="U36" s="65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</row>
    <row r="37" spans="1:91" s="2" customFormat="1" ht="15" customHeight="1" x14ac:dyDescent="0.2">
      <c r="A37" s="65"/>
      <c r="B37" s="95"/>
      <c r="C37" s="98"/>
      <c r="D37" s="99"/>
      <c r="E37" s="100" t="str">
        <f>D55</f>
        <v>MWG Altbau</v>
      </c>
      <c r="F37" s="100"/>
      <c r="G37" s="100" t="str">
        <f>F55</f>
        <v>MWG Neubau</v>
      </c>
      <c r="H37" s="100"/>
      <c r="I37" s="100" t="str">
        <f>H55</f>
        <v>MWG gesamt</v>
      </c>
      <c r="J37" s="124"/>
      <c r="K37" s="124"/>
      <c r="L37" s="38"/>
      <c r="M37" s="38"/>
      <c r="N37" s="38"/>
      <c r="O37" s="38"/>
      <c r="P37" s="38"/>
      <c r="Q37" s="38"/>
      <c r="R37" s="38"/>
      <c r="S37" s="149"/>
      <c r="T37" s="65"/>
      <c r="U37" s="65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</row>
    <row r="38" spans="1:91" s="2" customFormat="1" ht="15" customHeight="1" x14ac:dyDescent="0.2">
      <c r="A38" s="65"/>
      <c r="B38" s="95"/>
      <c r="C38" s="165" t="str">
        <f t="shared" ref="C38" si="0">C114</f>
        <v>2021:4 - 2022:1</v>
      </c>
      <c r="D38" s="101"/>
      <c r="E38" s="101">
        <f>E114</f>
        <v>1.5504013891629143E-2</v>
      </c>
      <c r="F38" s="102"/>
      <c r="G38" s="101">
        <f>G114</f>
        <v>2.9801686101860181E-3</v>
      </c>
      <c r="H38" s="102"/>
      <c r="I38" s="101">
        <f>I114</f>
        <v>8.8884476914459221E-3</v>
      </c>
      <c r="J38" s="130"/>
      <c r="K38" s="130"/>
      <c r="L38" s="38"/>
      <c r="M38" s="38"/>
      <c r="N38" s="38"/>
      <c r="O38" s="38"/>
      <c r="P38" s="38"/>
      <c r="Q38" s="38"/>
      <c r="R38" s="38"/>
      <c r="S38" s="149"/>
      <c r="T38" s="65"/>
      <c r="U38" s="65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</row>
    <row r="39" spans="1:91" s="2" customFormat="1" ht="15" customHeight="1" x14ac:dyDescent="0.2">
      <c r="A39" s="65"/>
      <c r="B39" s="95"/>
      <c r="C39" s="165" t="str">
        <f t="shared" ref="C39" si="1">C115</f>
        <v>2021:1 - 2022:1</v>
      </c>
      <c r="D39" s="101"/>
      <c r="E39" s="101">
        <f>E115</f>
        <v>1.9482290394762902E-2</v>
      </c>
      <c r="F39" s="102"/>
      <c r="G39" s="101">
        <f>G115</f>
        <v>1.4691623033871615E-2</v>
      </c>
      <c r="H39" s="102"/>
      <c r="I39" s="101">
        <f>I115</f>
        <v>1.6960873208851313E-2</v>
      </c>
      <c r="J39" s="130"/>
      <c r="K39" s="130"/>
      <c r="L39" s="38"/>
      <c r="M39" s="38"/>
      <c r="N39" s="38"/>
      <c r="O39" s="38"/>
      <c r="P39" s="38"/>
      <c r="Q39" s="38"/>
      <c r="R39" s="38"/>
      <c r="S39" s="149"/>
      <c r="T39" s="65"/>
      <c r="U39" s="65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</row>
    <row r="40" spans="1:91" s="2" customFormat="1" ht="4.5" customHeight="1" x14ac:dyDescent="0.2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38"/>
      <c r="N40" s="38"/>
      <c r="O40" s="38"/>
      <c r="P40" s="38"/>
      <c r="Q40" s="38"/>
      <c r="R40" s="38"/>
      <c r="S40" s="149"/>
      <c r="T40" s="65"/>
      <c r="U40" s="65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</row>
    <row r="41" spans="1:91" s="2" customFormat="1" ht="9.9499999999999993" customHeight="1" x14ac:dyDescent="0.2">
      <c r="A41" s="65"/>
      <c r="B41" s="95"/>
      <c r="C41" s="215" t="str">
        <f>C116</f>
        <v>Quelle: Marktmietenindizes Fahrländer Partner.</v>
      </c>
      <c r="D41" s="215"/>
      <c r="E41" s="215"/>
      <c r="F41" s="215"/>
      <c r="G41" s="215"/>
      <c r="H41" s="215"/>
      <c r="I41" s="215"/>
      <c r="J41" s="215"/>
      <c r="K41" s="215"/>
      <c r="L41" s="38"/>
      <c r="M41" s="38"/>
      <c r="N41" s="38"/>
      <c r="O41" s="38"/>
      <c r="P41" s="38"/>
      <c r="Q41" s="38"/>
      <c r="R41" s="38"/>
      <c r="S41" s="149"/>
      <c r="T41" s="65"/>
      <c r="U41" s="65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</row>
    <row r="42" spans="1:91" s="2" customFormat="1" ht="9.9499999999999993" customHeight="1" x14ac:dyDescent="0.2">
      <c r="A42" s="65"/>
      <c r="B42" s="184"/>
      <c r="C42" s="215"/>
      <c r="D42" s="215"/>
      <c r="E42" s="215"/>
      <c r="F42" s="215"/>
      <c r="G42" s="215"/>
      <c r="H42" s="215"/>
      <c r="I42" s="215"/>
      <c r="J42" s="215"/>
      <c r="K42" s="215"/>
      <c r="L42" s="149"/>
      <c r="M42" s="149"/>
      <c r="N42" s="149"/>
      <c r="O42" s="149"/>
      <c r="P42" s="149"/>
      <c r="Q42" s="149"/>
      <c r="R42" s="149"/>
      <c r="S42" s="105"/>
      <c r="T42" s="65"/>
      <c r="U42" s="65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</row>
    <row r="43" spans="1:91" s="2" customFormat="1" ht="60" customHeight="1" x14ac:dyDescent="0.2">
      <c r="A43" s="65"/>
      <c r="B43" s="90"/>
      <c r="C43" s="219"/>
      <c r="D43" s="219"/>
      <c r="E43" s="219"/>
      <c r="F43" s="219"/>
      <c r="G43" s="219"/>
      <c r="H43" s="219"/>
      <c r="I43" s="219"/>
      <c r="J43" s="219"/>
      <c r="K43" s="219"/>
      <c r="L43" s="90"/>
      <c r="M43" s="90"/>
      <c r="N43" s="90"/>
      <c r="O43" s="90"/>
      <c r="P43" s="90"/>
      <c r="Q43" s="90"/>
      <c r="R43" s="90"/>
      <c r="S43" s="90"/>
      <c r="T43" s="65"/>
      <c r="U43" s="65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</row>
    <row r="44" spans="1:91" s="2" customFormat="1" ht="4.5" customHeight="1" x14ac:dyDescent="0.2">
      <c r="A44" s="1"/>
      <c r="B44" s="184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65"/>
      <c r="U44" s="65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</row>
    <row r="45" spans="1:91" s="2" customFormat="1" ht="9.9499999999999993" customHeight="1" x14ac:dyDescent="0.2">
      <c r="A45" s="65"/>
      <c r="B45" s="90"/>
      <c r="C45" s="220" t="s">
        <v>20</v>
      </c>
      <c r="D45" s="220"/>
      <c r="E45" s="220"/>
      <c r="F45" s="80" t="str">
        <f>F3</f>
        <v>Marktmieten- und Baulandindizes von Renditeimmobilien</v>
      </c>
      <c r="I45" s="147"/>
      <c r="J45" s="147"/>
      <c r="K45" s="147"/>
      <c r="L45" s="90"/>
      <c r="M45" s="90"/>
      <c r="N45" s="90"/>
      <c r="O45" s="90"/>
      <c r="P45" s="90"/>
      <c r="Q45" s="90"/>
      <c r="R45" s="81" t="str">
        <f>hi!$G$5</f>
        <v>1. Quartal 2022</v>
      </c>
      <c r="S45" s="91"/>
      <c r="T45" s="65"/>
      <c r="U45" s="65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</row>
    <row r="46" spans="1:91" s="2" customFormat="1" ht="9.9499999999999993" customHeight="1" x14ac:dyDescent="0.2">
      <c r="A46" s="65"/>
      <c r="B46" s="90"/>
      <c r="C46" s="220" t="s">
        <v>0</v>
      </c>
      <c r="D46" s="220"/>
      <c r="E46" s="220"/>
      <c r="G46" s="80"/>
      <c r="H46" s="80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</row>
    <row r="47" spans="1:91" s="2" customFormat="1" ht="8.1" customHeight="1" x14ac:dyDescent="0.2">
      <c r="A47" s="65"/>
      <c r="B47" s="90"/>
      <c r="C47" s="147"/>
      <c r="D47" s="147"/>
      <c r="E47" s="147"/>
      <c r="F47" s="147"/>
      <c r="G47" s="147"/>
      <c r="H47" s="147"/>
      <c r="I47" s="147"/>
      <c r="J47" s="147"/>
      <c r="K47" s="147"/>
      <c r="L47" s="90"/>
      <c r="M47" s="90"/>
      <c r="N47" s="90"/>
      <c r="O47" s="90"/>
      <c r="P47" s="90"/>
      <c r="Q47" s="90"/>
      <c r="R47" s="90"/>
      <c r="S47" s="90"/>
      <c r="T47" s="65"/>
      <c r="U47" s="65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</row>
    <row r="48" spans="1:91" s="2" customFormat="1" ht="8.1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</row>
    <row r="49" spans="1:104" s="4" customFormat="1" ht="5.45" customHeight="1" x14ac:dyDescent="0.25">
      <c r="A49" s="75"/>
      <c r="B49" s="106"/>
      <c r="C49" s="107"/>
      <c r="D49" s="169"/>
      <c r="E49" s="120"/>
      <c r="F49" s="120"/>
      <c r="G49" s="120"/>
      <c r="H49" s="120"/>
      <c r="I49" s="120"/>
      <c r="J49" s="107"/>
      <c r="K49" s="107"/>
      <c r="L49" s="108"/>
      <c r="M49" s="108"/>
      <c r="N49" s="108"/>
      <c r="O49" s="108"/>
      <c r="P49" s="108"/>
      <c r="Q49" s="108"/>
      <c r="R49" s="108"/>
      <c r="S49" s="108"/>
      <c r="T49" s="65"/>
      <c r="U49" s="65"/>
      <c r="V49" s="149"/>
      <c r="W49" s="149"/>
      <c r="X49" s="149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</row>
    <row r="50" spans="1:104" s="3" customFormat="1" ht="5.45" customHeight="1" x14ac:dyDescent="0.2">
      <c r="A50" s="76"/>
      <c r="B50" s="106"/>
      <c r="C50" s="109"/>
      <c r="D50" s="198"/>
      <c r="E50" s="120" t="str">
        <f>IF(ISTEXT(VLOOKUP(hi!B33,hi!A34:N36,7,FALSE)),VLOOKUP(hi!B33,hi!A34:N36,7,FALSE),te!A81)</f>
        <v>MWG (alt)</v>
      </c>
      <c r="F50" s="120"/>
      <c r="G50" s="120" t="str">
        <f>IF(ISTEXT(VLOOKUP(hi!B33,hi!A34:N36,8,FALSE)),VLOOKUP(hi!B33,hi!A34:N36,8,FALSE),te!A82)</f>
        <v>MWG (neu)</v>
      </c>
      <c r="H50" s="120"/>
      <c r="I50" s="120" t="str">
        <f>IF(ISTEXT(VLOOKUP(hi!B33,hi!A34:N36,9,FALSE)),VLOOKUP(hi!B33,hi!A34:N36,9,FALSE),te!A82)</f>
        <v>MWG (gesamt)</v>
      </c>
      <c r="J50" s="90"/>
      <c r="K50" s="90"/>
      <c r="L50" s="106"/>
      <c r="M50" s="106"/>
      <c r="N50" s="106"/>
      <c r="O50" s="106"/>
      <c r="P50" s="106"/>
      <c r="Q50" s="106"/>
      <c r="R50" s="106"/>
      <c r="S50" s="106"/>
      <c r="T50" s="65"/>
      <c r="U50" s="65"/>
      <c r="V50" s="149"/>
      <c r="W50" s="149"/>
      <c r="X50" s="149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</row>
    <row r="51" spans="1:104" s="2" customFormat="1" ht="3" customHeight="1" x14ac:dyDescent="0.2">
      <c r="A51" s="65"/>
      <c r="B51" s="90"/>
      <c r="C51" s="110"/>
      <c r="D51" s="120"/>
      <c r="E51" s="199" t="str">
        <f>VLOOKUP(hi!B33,hi!A34:N36,3,FALSE)</f>
        <v>mwg_a</v>
      </c>
      <c r="F51" s="199"/>
      <c r="G51" s="199" t="str">
        <f>VLOOKUP(hi!B33,hi!A34:N36,4,FALSE)</f>
        <v>mwg_n</v>
      </c>
      <c r="H51" s="199"/>
      <c r="I51" s="199" t="str">
        <f>VLOOKUP(hi!B33,hi!A34:N36,5,FALSE)</f>
        <v>mwg_t</v>
      </c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65"/>
      <c r="U51" s="65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</row>
    <row r="52" spans="1:104" s="2" customFormat="1" ht="3" customHeight="1" x14ac:dyDescent="0.2">
      <c r="A52" s="65"/>
      <c r="B52" s="90"/>
      <c r="C52" s="111"/>
      <c r="D52" s="111"/>
      <c r="E52" s="111"/>
      <c r="F52" s="111"/>
      <c r="G52" s="111"/>
      <c r="H52" s="111"/>
      <c r="I52" s="111"/>
      <c r="J52" s="120"/>
      <c r="K52" s="120"/>
      <c r="L52" s="90"/>
      <c r="M52" s="120"/>
      <c r="N52" s="120"/>
      <c r="O52" s="120"/>
      <c r="P52" s="120"/>
      <c r="Q52" s="120"/>
      <c r="R52" s="120"/>
      <c r="S52" s="120"/>
      <c r="T52" s="65"/>
      <c r="U52" s="65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</row>
    <row r="53" spans="1:104" s="2" customFormat="1" ht="22.5" customHeight="1" x14ac:dyDescent="0.2">
      <c r="A53" s="65"/>
      <c r="B53" s="24"/>
      <c r="C53" s="221" t="str">
        <f>te!A30</f>
        <v>Indexreihen Schweiz (1. Quartal 2008 = 100)</v>
      </c>
      <c r="D53" s="222"/>
      <c r="E53" s="222"/>
      <c r="F53" s="222"/>
      <c r="G53" s="222"/>
      <c r="H53" s="222"/>
      <c r="I53" s="222"/>
      <c r="J53" s="222"/>
      <c r="K53" s="222"/>
      <c r="L53" s="94"/>
      <c r="M53" s="162"/>
      <c r="N53" s="162"/>
      <c r="O53" s="162"/>
      <c r="P53" s="162"/>
      <c r="Q53" s="162"/>
      <c r="R53" s="162"/>
      <c r="S53" s="162"/>
      <c r="T53" s="65"/>
      <c r="U53" s="65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</row>
    <row r="54" spans="1:104" s="2" customFormat="1" ht="15" customHeight="1" x14ac:dyDescent="0.2">
      <c r="A54" s="65"/>
      <c r="B54" s="24"/>
      <c r="C54" s="164"/>
      <c r="D54" s="118"/>
      <c r="E54" s="218" t="str">
        <f>IF(VLOOKUP(hi!B33,hi!A34:N36,2,FALSE)=D55,"",VLOOKUP(hi!B33,hi!A34:N36,2,FALSE))</f>
        <v>Mietwohnungen</v>
      </c>
      <c r="F54" s="218"/>
      <c r="G54" s="218"/>
      <c r="H54" s="218"/>
      <c r="I54" s="218"/>
      <c r="J54" s="122"/>
      <c r="K54" s="122"/>
      <c r="L54" s="94"/>
      <c r="M54" s="122"/>
      <c r="N54" s="122"/>
      <c r="O54" s="122"/>
      <c r="P54" s="122"/>
      <c r="Q54" s="122"/>
      <c r="R54" s="122"/>
      <c r="S54" s="122"/>
      <c r="T54" s="65"/>
      <c r="U54" s="65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</row>
    <row r="55" spans="1:104" s="113" customFormat="1" ht="15" customHeight="1" x14ac:dyDescent="0.2">
      <c r="A55" s="65"/>
      <c r="B55" s="24"/>
      <c r="C55" s="112"/>
      <c r="D55" s="227" t="str">
        <f>VLOOKUP(hi!B33,hi!A34:N36,11,FALSE)</f>
        <v>MWG Altbau</v>
      </c>
      <c r="E55" s="227"/>
      <c r="F55" s="228" t="str">
        <f>VLOOKUP(hi!B33,hi!A34:N36,12,FALSE)</f>
        <v>MWG Neubau</v>
      </c>
      <c r="G55" s="228"/>
      <c r="H55" s="228" t="str">
        <f>VLOOKUP(hi!B33,hi!A34:N36,13,FALSE)</f>
        <v>MWG gesamt</v>
      </c>
      <c r="I55" s="228"/>
      <c r="J55" s="223"/>
      <c r="K55" s="223"/>
      <c r="L55" s="97"/>
      <c r="M55" s="121"/>
      <c r="N55" s="223"/>
      <c r="O55" s="223"/>
      <c r="P55" s="223"/>
      <c r="Q55" s="223"/>
      <c r="R55" s="223"/>
      <c r="S55" s="223"/>
      <c r="T55" s="65"/>
      <c r="U55" s="65"/>
      <c r="V55" s="149"/>
      <c r="W55" s="149"/>
      <c r="X55" s="149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</row>
    <row r="56" spans="1:104" s="113" customFormat="1" ht="15" customHeight="1" x14ac:dyDescent="0.2">
      <c r="A56" s="79"/>
      <c r="B56" s="114">
        <v>5</v>
      </c>
      <c r="C56" s="115" t="s">
        <v>12</v>
      </c>
      <c r="D56" s="118"/>
      <c r="E56" s="100">
        <f>VLOOKUP(CONCATENATE(E$51,"_Qu_","CH"),fpre_reg_dat!$A$2:$AP$51,$B56,0)</f>
        <v>100</v>
      </c>
      <c r="F56" s="100"/>
      <c r="G56" s="100">
        <f>VLOOKUP(CONCATENATE(G$51,"_Qu_","CH"),fpre_reg_dat!$A$2:$AP$51,$B56,0)</f>
        <v>100</v>
      </c>
      <c r="H56" s="100"/>
      <c r="I56" s="100">
        <f>VLOOKUP(CONCATENATE(I$51,"_Qu_","CH"),fpre_reg_dat!$A$2:$AP$51,$B56,0)</f>
        <v>100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65"/>
      <c r="V56" s="149"/>
      <c r="W56" s="149"/>
      <c r="X56" s="149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</row>
    <row r="57" spans="1:104" s="113" customFormat="1" ht="15" customHeight="1" x14ac:dyDescent="0.2">
      <c r="A57" s="79"/>
      <c r="B57" s="90">
        <f>B56+1</f>
        <v>6</v>
      </c>
      <c r="C57" s="115" t="s">
        <v>13</v>
      </c>
      <c r="D57" s="116"/>
      <c r="E57" s="100">
        <f>VLOOKUP(CONCATENATE(E$51,"_Qu_","CH"),fpre_reg_dat!$A$2:$AP$51,$B57,0)</f>
        <v>98.625892711507106</v>
      </c>
      <c r="F57" s="100"/>
      <c r="G57" s="100">
        <f>VLOOKUP(CONCATENATE(G$51,"_Qu_","CH"),fpre_reg_dat!$A$2:$AP$51,$B57,0)</f>
        <v>95.109056330676907</v>
      </c>
      <c r="H57" s="102"/>
      <c r="I57" s="100">
        <f>VLOOKUP(CONCATENATE(I$51,"_Qu_","CH"),fpre_reg_dat!$A$2:$AP$51,$B57,0)</f>
        <v>96.74649661879829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65"/>
      <c r="V57" s="149"/>
      <c r="W57" s="149"/>
      <c r="X57" s="149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</row>
    <row r="58" spans="1:104" s="113" customFormat="1" ht="15" customHeight="1" x14ac:dyDescent="0.2">
      <c r="A58" s="79"/>
      <c r="B58" s="119">
        <f t="shared" ref="B58:B112" si="2">B57+1</f>
        <v>7</v>
      </c>
      <c r="C58" s="115" t="s">
        <v>14</v>
      </c>
      <c r="D58" s="116"/>
      <c r="E58" s="100">
        <f>VLOOKUP(CONCATENATE(E$51,"_Qu_","CH"),fpre_reg_dat!$A$2:$AP$51,$B58,0)</f>
        <v>96.542490233945017</v>
      </c>
      <c r="F58" s="100"/>
      <c r="G58" s="100">
        <f>VLOOKUP(CONCATENATE(G$51,"_Qu_","CH"),fpre_reg_dat!$A$2:$AP$51,$B58,0)</f>
        <v>95.21384243462694</v>
      </c>
      <c r="H58" s="100"/>
      <c r="I58" s="100">
        <f>VLOOKUP(CONCATENATE(I$51,"_Qu_","CH"),fpre_reg_dat!$A$2:$AP$51,$B58,0)</f>
        <v>95.832461329491835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65"/>
      <c r="V58" s="149"/>
      <c r="W58" s="149"/>
      <c r="X58" s="149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</row>
    <row r="59" spans="1:104" s="113" customFormat="1" ht="15" customHeight="1" x14ac:dyDescent="0.2">
      <c r="A59" s="79"/>
      <c r="B59" s="119">
        <f t="shared" si="2"/>
        <v>8</v>
      </c>
      <c r="C59" s="115" t="s">
        <v>15</v>
      </c>
      <c r="D59" s="116"/>
      <c r="E59" s="100">
        <f>VLOOKUP(CONCATENATE(E$51,"_Qu_","CH"),fpre_reg_dat!$A$2:$AP$51,$B59,0)</f>
        <v>98.845617944987481</v>
      </c>
      <c r="F59" s="100"/>
      <c r="G59" s="100">
        <f>VLOOKUP(CONCATENATE(G$51,"_Qu_","CH"),fpre_reg_dat!$A$2:$AP$51,$B59,0)</f>
        <v>96.76782237642027</v>
      </c>
      <c r="H59" s="100"/>
      <c r="I59" s="100">
        <f>VLOOKUP(CONCATENATE(I$51,"_Qu_","CH"),fpre_reg_dat!$A$2:$AP$51,$B59,0)</f>
        <v>97.735244743009503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65"/>
      <c r="V59" s="149"/>
      <c r="W59" s="149"/>
      <c r="X59" s="149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</row>
    <row r="60" spans="1:104" s="113" customFormat="1" ht="15" customHeight="1" x14ac:dyDescent="0.2">
      <c r="A60" s="79"/>
      <c r="B60" s="119">
        <f t="shared" si="2"/>
        <v>9</v>
      </c>
      <c r="C60" s="115" t="s">
        <v>16</v>
      </c>
      <c r="D60" s="116"/>
      <c r="E60" s="100">
        <f>VLOOKUP(CONCATENATE(E$51,"_Qu_","CH"),fpre_reg_dat!$A$2:$AP$51,$B60,0)</f>
        <v>102.46643703901121</v>
      </c>
      <c r="F60" s="100"/>
      <c r="G60" s="100">
        <f>VLOOKUP(CONCATENATE(G$51,"_Qu_","CH"),fpre_reg_dat!$A$2:$AP$51,$B60,0)</f>
        <v>100.54538570547338</v>
      </c>
      <c r="H60" s="100"/>
      <c r="I60" s="100">
        <f>VLOOKUP(CONCATENATE(I$51,"_Qu_","CH"),fpre_reg_dat!$A$2:$AP$51,$B60,0)</f>
        <v>101.43982789966573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65"/>
      <c r="V60" s="149"/>
      <c r="W60" s="149"/>
      <c r="X60" s="149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</row>
    <row r="61" spans="1:104" s="113" customFormat="1" ht="15" customHeight="1" x14ac:dyDescent="0.2">
      <c r="A61" s="79"/>
      <c r="B61" s="119">
        <f t="shared" si="2"/>
        <v>10</v>
      </c>
      <c r="C61" s="115" t="s">
        <v>17</v>
      </c>
      <c r="D61" s="116"/>
      <c r="E61" s="100">
        <f>VLOOKUP(CONCATENATE(E$51,"_Qu_","CH"),fpre_reg_dat!$A$2:$AP$51,$B61,0)</f>
        <v>100.16714021018407</v>
      </c>
      <c r="F61" s="100"/>
      <c r="G61" s="100">
        <f>VLOOKUP(CONCATENATE(G$51,"_Qu_","CH"),fpre_reg_dat!$A$2:$AP$51,$B61,0)</f>
        <v>98.675067170459641</v>
      </c>
      <c r="H61" s="100"/>
      <c r="I61" s="100">
        <f>VLOOKUP(CONCATENATE(I$51,"_Qu_","CH"),fpre_reg_dat!$A$2:$AP$51,$B61,0)</f>
        <v>99.369776916235821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65"/>
      <c r="V61" s="149"/>
      <c r="W61" s="149"/>
      <c r="X61" s="149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</row>
    <row r="62" spans="1:104" s="113" customFormat="1" ht="15" customHeight="1" x14ac:dyDescent="0.2">
      <c r="A62" s="79"/>
      <c r="B62" s="119">
        <f t="shared" si="2"/>
        <v>11</v>
      </c>
      <c r="C62" s="115" t="s">
        <v>18</v>
      </c>
      <c r="D62" s="116"/>
      <c r="E62" s="100">
        <f>VLOOKUP(CONCATENATE(E$51,"_Qu_","CH"),fpre_reg_dat!$A$2:$AP$51,$B62,0)</f>
        <v>109.62012763061206</v>
      </c>
      <c r="F62" s="100"/>
      <c r="G62" s="100">
        <f>VLOOKUP(CONCATENATE(G$51,"_Qu_","CH"),fpre_reg_dat!$A$2:$AP$51,$B62,0)</f>
        <v>107.75930624606056</v>
      </c>
      <c r="H62" s="100"/>
      <c r="I62" s="100">
        <f>VLOOKUP(CONCATENATE(I$51,"_Qu_","CH"),fpre_reg_dat!$A$2:$AP$51,$B62,0)</f>
        <v>108.62570535426705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65"/>
      <c r="V62" s="149"/>
      <c r="W62" s="149"/>
      <c r="X62" s="149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</row>
    <row r="63" spans="1:104" s="113" customFormat="1" ht="15" customHeight="1" x14ac:dyDescent="0.2">
      <c r="A63" s="79"/>
      <c r="B63" s="119">
        <f t="shared" si="2"/>
        <v>12</v>
      </c>
      <c r="C63" s="115" t="s">
        <v>19</v>
      </c>
      <c r="D63" s="116"/>
      <c r="E63" s="100">
        <f>VLOOKUP(CONCATENATE(E$51,"_Qu_","CH"),fpre_reg_dat!$A$2:$AP$51,$B63,0)</f>
        <v>109.42792746511461</v>
      </c>
      <c r="F63" s="100"/>
      <c r="G63" s="100">
        <f>VLOOKUP(CONCATENATE(G$51,"_Qu_","CH"),fpre_reg_dat!$A$2:$AP$51,$B63,0)</f>
        <v>108.41164454603189</v>
      </c>
      <c r="H63" s="100"/>
      <c r="I63" s="100">
        <f>VLOOKUP(CONCATENATE(I$51,"_Qu_","CH"),fpre_reg_dat!$A$2:$AP$51,$B63,0)</f>
        <v>108.88482623992897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65"/>
      <c r="V63" s="149"/>
      <c r="W63" s="149"/>
      <c r="X63" s="149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</row>
    <row r="64" spans="1:104" s="113" customFormat="1" ht="15" customHeight="1" x14ac:dyDescent="0.2">
      <c r="A64" s="79"/>
      <c r="B64" s="119">
        <f t="shared" si="2"/>
        <v>13</v>
      </c>
      <c r="C64" s="115" t="s">
        <v>23</v>
      </c>
      <c r="D64" s="116"/>
      <c r="E64" s="100">
        <f>VLOOKUP(CONCATENATE(E$51,"_Qu_","CH"),fpre_reg_dat!$A$2:$AP$51,$B64,0)</f>
        <v>108.28294130474036</v>
      </c>
      <c r="F64" s="100"/>
      <c r="G64" s="100">
        <f>VLOOKUP(CONCATENATE(G$51,"_Qu_","CH"),fpre_reg_dat!$A$2:$AP$51,$B64,0)</f>
        <v>107.95700743811227</v>
      </c>
      <c r="H64" s="100"/>
      <c r="I64" s="100">
        <f>VLOOKUP(CONCATENATE(I$51,"_Qu_","CH"),fpre_reg_dat!$A$2:$AP$51,$B64,0)</f>
        <v>108.1087623640426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65"/>
      <c r="V64" s="149"/>
      <c r="W64" s="149"/>
      <c r="X64" s="149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</row>
    <row r="65" spans="1:104" s="113" customFormat="1" ht="15" customHeight="1" x14ac:dyDescent="0.2">
      <c r="A65" s="79"/>
      <c r="B65" s="119">
        <f t="shared" si="2"/>
        <v>14</v>
      </c>
      <c r="C65" s="115" t="s">
        <v>24</v>
      </c>
      <c r="D65" s="116"/>
      <c r="E65" s="100">
        <f>VLOOKUP(CONCATENATE(E$51,"_Qu_","CH"),fpre_reg_dat!$A$2:$AP$51,$B65,0)</f>
        <v>105.99023510622388</v>
      </c>
      <c r="F65" s="100"/>
      <c r="G65" s="100">
        <f>VLOOKUP(CONCATENATE(G$51,"_Qu_","CH"),fpre_reg_dat!$A$2:$AP$51,$B65,0)</f>
        <v>106.83957653876826</v>
      </c>
      <c r="H65" s="100"/>
      <c r="I65" s="100">
        <f>VLOOKUP(CONCATENATE(I$51,"_Qu_","CH"),fpre_reg_dat!$A$2:$AP$51,$B65,0)</f>
        <v>106.44412286125406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65"/>
      <c r="V65" s="149"/>
      <c r="W65" s="149"/>
      <c r="X65" s="149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</row>
    <row r="66" spans="1:104" s="113" customFormat="1" ht="15" customHeight="1" x14ac:dyDescent="0.2">
      <c r="A66" s="79"/>
      <c r="B66" s="119">
        <f t="shared" si="2"/>
        <v>15</v>
      </c>
      <c r="C66" s="115" t="s">
        <v>25</v>
      </c>
      <c r="D66" s="116"/>
      <c r="E66" s="100">
        <f>VLOOKUP(CONCATENATE(E$51,"_Qu_","CH"),fpre_reg_dat!$A$2:$AP$51,$B66,0)</f>
        <v>107.38003727923926</v>
      </c>
      <c r="F66" s="100"/>
      <c r="G66" s="100">
        <f>VLOOKUP(CONCATENATE(G$51,"_Qu_","CH"),fpre_reg_dat!$A$2:$AP$51,$B66,0)</f>
        <v>108.33740813628985</v>
      </c>
      <c r="H66" s="100"/>
      <c r="I66" s="100">
        <f>VLOOKUP(CONCATENATE(I$51,"_Qu_","CH"),fpre_reg_dat!$A$2:$AP$51,$B66,0)</f>
        <v>107.8916559197384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65"/>
      <c r="V66" s="149"/>
      <c r="W66" s="149"/>
      <c r="X66" s="149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</row>
    <row r="67" spans="1:104" s="113" customFormat="1" ht="15" customHeight="1" x14ac:dyDescent="0.2">
      <c r="A67" s="79"/>
      <c r="B67" s="119">
        <f t="shared" si="2"/>
        <v>16</v>
      </c>
      <c r="C67" s="115" t="s">
        <v>26</v>
      </c>
      <c r="D67" s="116"/>
      <c r="E67" s="100">
        <f>VLOOKUP(CONCATENATE(E$51,"_Qu_","CH"),fpre_reg_dat!$A$2:$AP$51,$B67,0)</f>
        <v>104.03733842828453</v>
      </c>
      <c r="F67" s="100"/>
      <c r="G67" s="100">
        <f>VLOOKUP(CONCATENATE(G$51,"_Qu_","CH"),fpre_reg_dat!$A$2:$AP$51,$B67,0)</f>
        <v>105.83797302698574</v>
      </c>
      <c r="H67" s="100"/>
      <c r="I67" s="100">
        <f>VLOOKUP(CONCATENATE(I$51,"_Qu_","CH"),fpre_reg_dat!$A$2:$AP$51,$B67,0)</f>
        <v>104.99959690799268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65"/>
      <c r="V67" s="149"/>
      <c r="W67" s="149"/>
      <c r="X67" s="149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</row>
    <row r="68" spans="1:104" s="113" customFormat="1" ht="15" customHeight="1" x14ac:dyDescent="0.2">
      <c r="A68" s="79"/>
      <c r="B68" s="119">
        <f t="shared" si="2"/>
        <v>17</v>
      </c>
      <c r="C68" s="115" t="s">
        <v>29</v>
      </c>
      <c r="D68" s="116"/>
      <c r="E68" s="100">
        <f>VLOOKUP(CONCATENATE(E$51,"_Qu_","CH"),fpre_reg_dat!$A$2:$AP$51,$B68,0)</f>
        <v>101.93147068696271</v>
      </c>
      <c r="F68" s="100"/>
      <c r="G68" s="100">
        <f>VLOOKUP(CONCATENATE(G$51,"_Qu_","CH"),fpre_reg_dat!$A$2:$AP$51,$B68,0)</f>
        <v>104.70314890718517</v>
      </c>
      <c r="H68" s="100"/>
      <c r="I68" s="100">
        <f>VLOOKUP(CONCATENATE(I$51,"_Qu_","CH"),fpre_reg_dat!$A$2:$AP$51,$B68,0)</f>
        <v>103.41265452756758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65"/>
      <c r="V68" s="149"/>
      <c r="W68" s="149"/>
      <c r="X68" s="149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</row>
    <row r="69" spans="1:104" s="113" customFormat="1" ht="15" customHeight="1" x14ac:dyDescent="0.2">
      <c r="A69" s="79"/>
      <c r="B69" s="119">
        <f t="shared" si="2"/>
        <v>18</v>
      </c>
      <c r="C69" s="115" t="s">
        <v>155</v>
      </c>
      <c r="D69" s="116"/>
      <c r="E69" s="100">
        <f>VLOOKUP(CONCATENATE(E$51,"_Qu_","CH"),fpre_reg_dat!$A$2:$AP$51,$B69,0)</f>
        <v>102.53177498929379</v>
      </c>
      <c r="F69" s="100"/>
      <c r="G69" s="100">
        <f>VLOOKUP(CONCATENATE(G$51,"_Qu_","CH"),fpre_reg_dat!$A$2:$AP$51,$B69,0)</f>
        <v>105.90939482751136</v>
      </c>
      <c r="H69" s="100"/>
      <c r="I69" s="100">
        <f>VLOOKUP(CONCATENATE(I$51,"_Qu_","CH"),fpre_reg_dat!$A$2:$AP$51,$B69,0)</f>
        <v>104.33677381187545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65"/>
      <c r="V69" s="149"/>
      <c r="W69" s="149"/>
      <c r="X69" s="149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</row>
    <row r="70" spans="1:104" s="113" customFormat="1" ht="15" customHeight="1" x14ac:dyDescent="0.2">
      <c r="A70" s="79"/>
      <c r="B70" s="119">
        <f t="shared" si="2"/>
        <v>19</v>
      </c>
      <c r="C70" s="115" t="s">
        <v>386</v>
      </c>
      <c r="D70" s="116"/>
      <c r="E70" s="100">
        <f>VLOOKUP(CONCATENATE(E$51,"_Qu_","CH"),fpre_reg_dat!$A$2:$AP$51,$B70,0)</f>
        <v>102.1086277566265</v>
      </c>
      <c r="F70" s="100"/>
      <c r="G70" s="100">
        <f>VLOOKUP(CONCATENATE(G$51,"_Qu_","CH"),fpre_reg_dat!$A$2:$AP$51,$B70,0)</f>
        <v>105.80100478405794</v>
      </c>
      <c r="H70" s="100"/>
      <c r="I70" s="100">
        <f>VLOOKUP(CONCATENATE(I$51,"_Qu_","CH"),fpre_reg_dat!$A$2:$AP$51,$B70,0)</f>
        <v>104.08183270752977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65"/>
      <c r="V70" s="149"/>
      <c r="W70" s="149"/>
      <c r="X70" s="149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</row>
    <row r="71" spans="1:104" s="113" customFormat="1" ht="15" customHeight="1" x14ac:dyDescent="0.2">
      <c r="A71" s="79"/>
      <c r="B71" s="119">
        <f t="shared" si="2"/>
        <v>20</v>
      </c>
      <c r="C71" s="115" t="s">
        <v>387</v>
      </c>
      <c r="D71" s="116"/>
      <c r="E71" s="100">
        <f>VLOOKUP(CONCATENATE(E$51,"_Qu_","CH"),fpre_reg_dat!$A$2:$AP$51,$B71,0)</f>
        <v>103.27106662606499</v>
      </c>
      <c r="F71" s="100"/>
      <c r="G71" s="100">
        <f>VLOOKUP(CONCATENATE(G$51,"_Qu_","CH"),fpre_reg_dat!$A$2:$AP$51,$B71,0)</f>
        <v>107.82980680400851</v>
      </c>
      <c r="H71" s="100"/>
      <c r="I71" s="100">
        <f>VLOOKUP(CONCATENATE(I$51,"_Qu_","CH"),fpre_reg_dat!$A$2:$AP$51,$B71,0)</f>
        <v>105.70725573193607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65"/>
      <c r="V71" s="149"/>
      <c r="W71" s="149"/>
      <c r="X71" s="149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</row>
    <row r="72" spans="1:104" s="113" customFormat="1" ht="15" customHeight="1" x14ac:dyDescent="0.2">
      <c r="A72" s="79"/>
      <c r="B72" s="119">
        <f t="shared" si="2"/>
        <v>21</v>
      </c>
      <c r="C72" s="115" t="s">
        <v>389</v>
      </c>
      <c r="D72" s="116"/>
      <c r="E72" s="100">
        <f>VLOOKUP(CONCATENATE(E$51,"_Qu_","CH"),fpre_reg_dat!$A$2:$AP$51,$B72,0)</f>
        <v>104.32810829568413</v>
      </c>
      <c r="F72" s="100"/>
      <c r="G72" s="100">
        <f>VLOOKUP(CONCATENATE(G$51,"_Qu_","CH"),fpre_reg_dat!$A$2:$AP$51,$B72,0)</f>
        <v>109.79202981642197</v>
      </c>
      <c r="H72" s="100"/>
      <c r="I72" s="100">
        <f>VLOOKUP(CONCATENATE(I$51,"_Qu_","CH"),fpre_reg_dat!$A$2:$AP$51,$B72,0)</f>
        <v>107.24802598446959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65"/>
      <c r="V72" s="149"/>
      <c r="W72" s="149"/>
      <c r="X72" s="149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</row>
    <row r="73" spans="1:104" s="113" customFormat="1" ht="15" customHeight="1" x14ac:dyDescent="0.2">
      <c r="A73" s="79"/>
      <c r="B73" s="119">
        <f t="shared" si="2"/>
        <v>22</v>
      </c>
      <c r="C73" s="115" t="s">
        <v>404</v>
      </c>
      <c r="D73" s="116"/>
      <c r="E73" s="100">
        <f>VLOOKUP(CONCATENATE(E$51,"_Qu_","CH"),fpre_reg_dat!$A$2:$AP$51,$B73,0)</f>
        <v>106.19466825927258</v>
      </c>
      <c r="F73" s="100"/>
      <c r="G73" s="100">
        <f>VLOOKUP(CONCATENATE(G$51,"_Qu_","CH"),fpre_reg_dat!$A$2:$AP$51,$B73,0)</f>
        <v>112.14183354676153</v>
      </c>
      <c r="H73" s="100"/>
      <c r="I73" s="100">
        <f>VLOOKUP(CONCATENATE(I$51,"_Qu_","CH"),fpre_reg_dat!$A$2:$AP$51,$B73,0)</f>
        <v>109.3728312426105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65"/>
      <c r="V73" s="149"/>
      <c r="W73" s="149"/>
      <c r="X73" s="149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</row>
    <row r="74" spans="1:104" s="113" customFormat="1" ht="15" customHeight="1" x14ac:dyDescent="0.2">
      <c r="A74" s="79"/>
      <c r="B74" s="119">
        <f t="shared" si="2"/>
        <v>23</v>
      </c>
      <c r="C74" s="115" t="s">
        <v>405</v>
      </c>
      <c r="D74" s="116"/>
      <c r="E74" s="100">
        <f>VLOOKUP(CONCATENATE(E$51,"_Qu_","CH"),fpre_reg_dat!$A$2:$AP$51,$B74,0)</f>
        <v>104.92261707267107</v>
      </c>
      <c r="F74" s="100"/>
      <c r="G74" s="100">
        <f>VLOOKUP(CONCATENATE(G$51,"_Qu_","CH"),fpre_reg_dat!$A$2:$AP$51,$B74,0)</f>
        <v>112.33387955543326</v>
      </c>
      <c r="H74" s="100"/>
      <c r="I74" s="100">
        <f>VLOOKUP(CONCATENATE(I$51,"_Qu_","CH"),fpre_reg_dat!$A$2:$AP$51,$B74,0)</f>
        <v>108.88319306877914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65"/>
      <c r="V74" s="149"/>
      <c r="W74" s="149"/>
      <c r="X74" s="149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</row>
    <row r="75" spans="1:104" s="113" customFormat="1" ht="15" customHeight="1" x14ac:dyDescent="0.2">
      <c r="A75" s="79"/>
      <c r="B75" s="119">
        <f t="shared" si="2"/>
        <v>24</v>
      </c>
      <c r="C75" s="115" t="s">
        <v>406</v>
      </c>
      <c r="D75" s="116"/>
      <c r="E75" s="100">
        <f>VLOOKUP(CONCATENATE(E$51,"_Qu_","CH"),fpre_reg_dat!$A$2:$AP$51,$B75,0)</f>
        <v>105.19245580317376</v>
      </c>
      <c r="F75" s="100"/>
      <c r="G75" s="100">
        <f>VLOOKUP(CONCATENATE(G$51,"_Qu_","CH"),fpre_reg_dat!$A$2:$AP$51,$B75,0)</f>
        <v>110.98207944288004</v>
      </c>
      <c r="H75" s="100"/>
      <c r="I75" s="100">
        <f>VLOOKUP(CONCATENATE(I$51,"_Qu_","CH"),fpre_reg_dat!$A$2:$AP$51,$B75,0)</f>
        <v>108.28642858679214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65"/>
      <c r="V75" s="149"/>
      <c r="W75" s="149"/>
      <c r="X75" s="149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</row>
    <row r="76" spans="1:104" s="113" customFormat="1" ht="15" customHeight="1" x14ac:dyDescent="0.2">
      <c r="A76" s="79"/>
      <c r="B76" s="119">
        <f t="shared" si="2"/>
        <v>25</v>
      </c>
      <c r="C76" s="115" t="s">
        <v>407</v>
      </c>
      <c r="D76" s="116"/>
      <c r="E76" s="100">
        <f>VLOOKUP(CONCATENATE(E$51,"_Qu_","CH"),fpre_reg_dat!$A$2:$AP$51,$B76,0)</f>
        <v>107.9347395477559</v>
      </c>
      <c r="F76" s="100"/>
      <c r="G76" s="100">
        <f>VLOOKUP(CONCATENATE(G$51,"_Qu_","CH"),fpre_reg_dat!$A$2:$AP$51,$B76,0)</f>
        <v>114.33027013067894</v>
      </c>
      <c r="H76" s="100"/>
      <c r="I76" s="100">
        <f>VLOOKUP(CONCATENATE(I$51,"_Qu_","CH"),fpre_reg_dat!$A$2:$AP$51,$B76,0)</f>
        <v>111.35250878316161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65"/>
      <c r="V76" s="149"/>
      <c r="W76" s="149"/>
      <c r="X76" s="149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</row>
    <row r="77" spans="1:104" s="113" customFormat="1" ht="15" customHeight="1" x14ac:dyDescent="0.2">
      <c r="A77" s="79"/>
      <c r="B77" s="119">
        <f t="shared" si="2"/>
        <v>26</v>
      </c>
      <c r="C77" s="115" t="s">
        <v>408</v>
      </c>
      <c r="D77" s="116"/>
      <c r="E77" s="100">
        <f>VLOOKUP(CONCATENATE(E$51,"_Qu_","CH"),fpre_reg_dat!$A$2:$AP$51,$B77,0)</f>
        <v>107.90733069438588</v>
      </c>
      <c r="F77" s="100"/>
      <c r="G77" s="100">
        <f>VLOOKUP(CONCATENATE(G$51,"_Qu_","CH"),fpre_reg_dat!$A$2:$AP$51,$B77,0)</f>
        <v>115.5143480092899</v>
      </c>
      <c r="H77" s="100"/>
      <c r="I77" s="100">
        <f>VLOOKUP(CONCATENATE(I$51,"_Qu_","CH"),fpre_reg_dat!$A$2:$AP$51,$B77,0)</f>
        <v>111.97251800214308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65"/>
      <c r="V77" s="149"/>
      <c r="W77" s="149"/>
      <c r="X77" s="149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</row>
    <row r="78" spans="1:104" s="113" customFormat="1" ht="15" customHeight="1" x14ac:dyDescent="0.2">
      <c r="A78" s="79"/>
      <c r="B78" s="119">
        <f t="shared" si="2"/>
        <v>27</v>
      </c>
      <c r="C78" s="115" t="s">
        <v>409</v>
      </c>
      <c r="D78" s="116"/>
      <c r="E78" s="100">
        <f>VLOOKUP(CONCATENATE(E$51,"_Qu_","CH"),fpre_reg_dat!$A$2:$AP$51,$B78,0)</f>
        <v>109.7525974423708</v>
      </c>
      <c r="F78" s="100"/>
      <c r="G78" s="100">
        <f>VLOOKUP(CONCATENATE(G$51,"_Qu_","CH"),fpre_reg_dat!$A$2:$AP$51,$B78,0)</f>
        <v>118.65395228564833</v>
      </c>
      <c r="H78" s="100"/>
      <c r="I78" s="100">
        <f>VLOOKUP(CONCATENATE(I$51,"_Qu_","CH"),fpre_reg_dat!$A$2:$AP$51,$B78,0)</f>
        <v>114.50947825817148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65"/>
      <c r="V78" s="149"/>
      <c r="W78" s="149"/>
      <c r="X78" s="149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</row>
    <row r="79" spans="1:104" s="113" customFormat="1" ht="15" customHeight="1" x14ac:dyDescent="0.2">
      <c r="A79" s="79"/>
      <c r="B79" s="119">
        <f t="shared" si="2"/>
        <v>28</v>
      </c>
      <c r="C79" s="115" t="s">
        <v>410</v>
      </c>
      <c r="D79" s="116"/>
      <c r="E79" s="100">
        <f>VLOOKUP(CONCATENATE(E$51,"_Qu_","CH"),fpre_reg_dat!$A$2:$AP$51,$B79,0)</f>
        <v>110.0488827482141</v>
      </c>
      <c r="F79" s="100"/>
      <c r="G79" s="100">
        <f>VLOOKUP(CONCATENATE(G$51,"_Qu_","CH"),fpre_reg_dat!$A$2:$AP$51,$B79,0)</f>
        <v>117.82916186691243</v>
      </c>
      <c r="H79" s="100"/>
      <c r="I79" s="100">
        <f>VLOOKUP(CONCATENATE(I$51,"_Qu_","CH"),fpre_reg_dat!$A$2:$AP$51,$B79,0)</f>
        <v>114.20666110139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65"/>
      <c r="V79" s="149"/>
      <c r="W79" s="149"/>
      <c r="X79" s="149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</row>
    <row r="80" spans="1:104" s="113" customFormat="1" ht="15" customHeight="1" x14ac:dyDescent="0.2">
      <c r="A80" s="79"/>
      <c r="B80" s="119">
        <f t="shared" si="2"/>
        <v>29</v>
      </c>
      <c r="C80" s="115" t="s">
        <v>411</v>
      </c>
      <c r="D80" s="116"/>
      <c r="E80" s="100">
        <f>VLOOKUP(CONCATENATE(E$51,"_Qu_","CH"),fpre_reg_dat!$A$2:$AP$51,$B80,0)</f>
        <v>106.8114587140966</v>
      </c>
      <c r="F80" s="100"/>
      <c r="G80" s="100">
        <f>VLOOKUP(CONCATENATE(G$51,"_Qu_","CH"),fpre_reg_dat!$A$2:$AP$51,$B80,0)</f>
        <v>116.78913235460709</v>
      </c>
      <c r="H80" s="100"/>
      <c r="I80" s="100">
        <f>VLOOKUP(CONCATENATE(I$51,"_Qu_","CH"),fpre_reg_dat!$A$2:$AP$51,$B80,0)</f>
        <v>112.1435239067024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65"/>
      <c r="V80" s="149"/>
      <c r="W80" s="149"/>
      <c r="X80" s="149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</row>
    <row r="81" spans="1:104" s="113" customFormat="1" ht="15" customHeight="1" x14ac:dyDescent="0.2">
      <c r="A81" s="79"/>
      <c r="B81" s="119">
        <f t="shared" si="2"/>
        <v>30</v>
      </c>
      <c r="C81" s="115" t="s">
        <v>461</v>
      </c>
      <c r="D81" s="116"/>
      <c r="E81" s="100">
        <f>VLOOKUP(CONCATENATE(E$51,"_Qu_","CH"),fpre_reg_dat!$A$2:$AP$51,$B81,0)</f>
        <v>109.41824915781788</v>
      </c>
      <c r="F81" s="100"/>
      <c r="G81" s="100">
        <f>VLOOKUP(CONCATENATE(G$51,"_Qu_","CH"),fpre_reg_dat!$A$2:$AP$51,$B81,0)</f>
        <v>119.75393968905553</v>
      </c>
      <c r="H81" s="100"/>
      <c r="I81" s="100">
        <f>VLOOKUP(CONCATENATE(I$51,"_Qu_","CH"),fpre_reg_dat!$A$2:$AP$51,$B81,0)</f>
        <v>114.94163844762171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65"/>
      <c r="V81" s="149"/>
      <c r="W81" s="149"/>
      <c r="X81" s="149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</row>
    <row r="82" spans="1:104" s="113" customFormat="1" ht="15" customHeight="1" x14ac:dyDescent="0.2">
      <c r="A82" s="79"/>
      <c r="B82" s="119">
        <f t="shared" si="2"/>
        <v>31</v>
      </c>
      <c r="C82" s="115" t="s">
        <v>462</v>
      </c>
      <c r="D82" s="116"/>
      <c r="E82" s="100">
        <f>VLOOKUP(CONCATENATE(E$51,"_Qu_","CH"),fpre_reg_dat!$A$2:$AP$51,$B82,0)</f>
        <v>107.60336568700413</v>
      </c>
      <c r="F82" s="100"/>
      <c r="G82" s="100">
        <f>VLOOKUP(CONCATENATE(G$51,"_Qu_","CH"),fpre_reg_dat!$A$2:$AP$51,$B82,0)</f>
        <v>117.50211158694324</v>
      </c>
      <c r="H82" s="100"/>
      <c r="I82" s="100">
        <f>VLOOKUP(CONCATENATE(I$51,"_Qu_","CH"),fpre_reg_dat!$A$2:$AP$51,$B82,0)</f>
        <v>112.89321805961853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65"/>
      <c r="V82" s="149"/>
      <c r="W82" s="149"/>
      <c r="X82" s="149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</row>
    <row r="83" spans="1:104" s="113" customFormat="1" ht="15" customHeight="1" x14ac:dyDescent="0.2">
      <c r="A83" s="79"/>
      <c r="B83" s="119">
        <f t="shared" si="2"/>
        <v>32</v>
      </c>
      <c r="C83" s="115" t="s">
        <v>3595</v>
      </c>
      <c r="D83" s="116"/>
      <c r="E83" s="100">
        <f>VLOOKUP(CONCATENATE(E$51,"_Qu_","CH"),fpre_reg_dat!$A$2:$AP$51,$B83,0)</f>
        <v>109.89073510011977</v>
      </c>
      <c r="F83" s="100"/>
      <c r="G83" s="100">
        <f>VLOOKUP(CONCATENATE(G$51,"_Qu_","CH"),fpre_reg_dat!$A$2:$AP$51,$B83,0)</f>
        <v>117.76845000376773</v>
      </c>
      <c r="H83" s="100"/>
      <c r="I83" s="100">
        <f>VLOOKUP(CONCATENATE(I$51,"_Qu_","CH"),fpre_reg_dat!$A$2:$AP$51,$B83,0)</f>
        <v>114.10090234335215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65"/>
      <c r="V83" s="149"/>
      <c r="W83" s="149"/>
      <c r="X83" s="149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</row>
    <row r="84" spans="1:104" s="113" customFormat="1" ht="15" customHeight="1" x14ac:dyDescent="0.2">
      <c r="A84" s="79"/>
      <c r="B84" s="119">
        <f t="shared" si="2"/>
        <v>33</v>
      </c>
      <c r="C84" s="115" t="s">
        <v>3596</v>
      </c>
      <c r="D84" s="116"/>
      <c r="E84" s="100">
        <f>VLOOKUP(CONCATENATE(E$51,"_Qu_","CH"),fpre_reg_dat!$A$2:$AP$51,$B84,0)</f>
        <v>111.7107090999891</v>
      </c>
      <c r="F84" s="100"/>
      <c r="G84" s="100">
        <f>VLOOKUP(CONCATENATE(G$51,"_Qu_","CH"),fpre_reg_dat!$A$2:$AP$51,$B84,0)</f>
        <v>119.26190229606132</v>
      </c>
      <c r="H84" s="100"/>
      <c r="I84" s="100">
        <f>VLOOKUP(CONCATENATE(I$51,"_Qu_","CH"),fpre_reg_dat!$A$2:$AP$51,$B84,0)</f>
        <v>115.74637002835092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65"/>
      <c r="V84" s="149"/>
      <c r="W84" s="149"/>
      <c r="X84" s="149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</row>
    <row r="85" spans="1:104" s="113" customFormat="1" ht="15" customHeight="1" x14ac:dyDescent="0.2">
      <c r="A85" s="79"/>
      <c r="B85" s="119">
        <f t="shared" si="2"/>
        <v>34</v>
      </c>
      <c r="C85" s="115" t="s">
        <v>3597</v>
      </c>
      <c r="D85" s="116"/>
      <c r="E85" s="100">
        <f>VLOOKUP(CONCATENATE(E$51,"_Qu_","CH"),fpre_reg_dat!$A$2:$AP$51,$B85,0)</f>
        <v>113.68741143004821</v>
      </c>
      <c r="F85" s="100"/>
      <c r="G85" s="100">
        <f>VLOOKUP(CONCATENATE(G$51,"_Qu_","CH"),fpre_reg_dat!$A$2:$AP$51,$B85,0)</f>
        <v>121.06149095491803</v>
      </c>
      <c r="H85" s="100"/>
      <c r="I85" s="100">
        <f>VLOOKUP(CONCATENATE(I$51,"_Qu_","CH"),fpre_reg_dat!$A$2:$AP$51,$B85,0)</f>
        <v>117.62841569896614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65"/>
      <c r="V85" s="149"/>
      <c r="W85" s="149"/>
      <c r="X85" s="149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</row>
    <row r="86" spans="1:104" s="113" customFormat="1" ht="15" customHeight="1" x14ac:dyDescent="0.2">
      <c r="A86" s="79"/>
      <c r="B86" s="119">
        <f t="shared" si="2"/>
        <v>35</v>
      </c>
      <c r="C86" s="115" t="s">
        <v>3598</v>
      </c>
      <c r="D86" s="116"/>
      <c r="E86" s="100">
        <f>VLOOKUP(CONCATENATE(E$51,"_Qu_","CH"),fpre_reg_dat!$A$2:$AP$51,$B86,0)</f>
        <v>113.57902013257022</v>
      </c>
      <c r="F86" s="100"/>
      <c r="G86" s="100">
        <f>VLOOKUP(CONCATENATE(G$51,"_Qu_","CH"),fpre_reg_dat!$A$2:$AP$51,$B86,0)</f>
        <v>119.72823089601876</v>
      </c>
      <c r="H86" s="100"/>
      <c r="I86" s="100">
        <f>VLOOKUP(CONCATENATE(I$51,"_Qu_","CH"),fpre_reg_dat!$A$2:$AP$51,$B86,0)</f>
        <v>116.86637560169237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65"/>
      <c r="V86" s="149"/>
      <c r="W86" s="149"/>
      <c r="X86" s="149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</row>
    <row r="87" spans="1:104" s="113" customFormat="1" ht="15" customHeight="1" x14ac:dyDescent="0.2">
      <c r="A87" s="79"/>
      <c r="B87" s="119">
        <f t="shared" si="2"/>
        <v>36</v>
      </c>
      <c r="C87" s="115" t="s">
        <v>3599</v>
      </c>
      <c r="D87" s="116"/>
      <c r="E87" s="100">
        <f>VLOOKUP(CONCATENATE(E$51,"_Qu_","CH"),fpre_reg_dat!$A$2:$AP$51,$B87,0)</f>
        <v>112.39637913578181</v>
      </c>
      <c r="F87" s="100"/>
      <c r="G87" s="100">
        <f>VLOOKUP(CONCATENATE(G$51,"_Qu_","CH"),fpre_reg_dat!$A$2:$AP$51,$B87,0)</f>
        <v>116.93668342738104</v>
      </c>
      <c r="H87" s="100"/>
      <c r="I87" s="100">
        <f>VLOOKUP(CONCATENATE(I$51,"_Qu_","CH"),fpre_reg_dat!$A$2:$AP$51,$B87,0)</f>
        <v>114.82361650308508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65"/>
      <c r="V87" s="149"/>
      <c r="W87" s="149"/>
      <c r="X87" s="149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</row>
    <row r="88" spans="1:104" s="113" customFormat="1" ht="15" customHeight="1" x14ac:dyDescent="0.2">
      <c r="A88" s="79"/>
      <c r="B88" s="119">
        <f t="shared" si="2"/>
        <v>37</v>
      </c>
      <c r="C88" s="115" t="s">
        <v>3610</v>
      </c>
      <c r="D88" s="116"/>
      <c r="E88" s="100">
        <f>VLOOKUP(CONCATENATE(E$51,"_Qu_","CH"),fpre_reg_dat!$A$2:$AP$51,$B88,0)</f>
        <v>113.05186620405156</v>
      </c>
      <c r="F88" s="100"/>
      <c r="G88" s="100">
        <f>VLOOKUP(CONCATENATE(G$51,"_Qu_","CH"),fpre_reg_dat!$A$2:$AP$51,$B88,0)</f>
        <v>114.59676191882163</v>
      </c>
      <c r="H88" s="100"/>
      <c r="I88" s="100">
        <f>VLOOKUP(CONCATENATE(I$51,"_Qu_","CH"),fpre_reg_dat!$A$2:$AP$51,$B88,0)</f>
        <v>113.87776428634831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65"/>
      <c r="V88" s="149"/>
      <c r="W88" s="149"/>
      <c r="X88" s="149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</row>
    <row r="89" spans="1:104" s="113" customFormat="1" ht="15" customHeight="1" x14ac:dyDescent="0.2">
      <c r="A89" s="79"/>
      <c r="B89" s="119">
        <f t="shared" si="2"/>
        <v>38</v>
      </c>
      <c r="C89" s="115" t="s">
        <v>3661</v>
      </c>
      <c r="D89" s="116"/>
      <c r="E89" s="100">
        <f>VLOOKUP(CONCATENATE(E$51,"_Qu_","CH"),fpre_reg_dat!$A$2:$AP$51,$B89,0)</f>
        <v>117.60906275622787</v>
      </c>
      <c r="F89" s="100"/>
      <c r="G89" s="100">
        <f>VLOOKUP(CONCATENATE(G$51,"_Qu_","CH"),fpre_reg_dat!$A$2:$AP$51,$B89,0)</f>
        <v>116.53013974038842</v>
      </c>
      <c r="H89" s="100"/>
      <c r="I89" s="100">
        <f>VLOOKUP(CONCATENATE(I$51,"_Qu_","CH"),fpre_reg_dat!$A$2:$AP$51,$B89,0)</f>
        <v>117.03227272360115</v>
      </c>
      <c r="J89" s="126"/>
      <c r="K89" s="124"/>
      <c r="L89" s="114"/>
      <c r="M89" s="123"/>
      <c r="N89" s="122"/>
      <c r="O89" s="124"/>
      <c r="P89" s="125"/>
      <c r="Q89" s="125"/>
      <c r="R89" s="125"/>
      <c r="S89" s="125"/>
      <c r="T89" s="65"/>
      <c r="U89" s="65"/>
      <c r="V89" s="149"/>
      <c r="W89" s="149"/>
      <c r="X89" s="149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</row>
    <row r="90" spans="1:104" s="2" customFormat="1" ht="15" customHeight="1" x14ac:dyDescent="0.2">
      <c r="A90" s="79"/>
      <c r="B90" s="119">
        <f t="shared" si="2"/>
        <v>39</v>
      </c>
      <c r="C90" s="115" t="s">
        <v>3663</v>
      </c>
      <c r="D90" s="116"/>
      <c r="E90" s="100">
        <f>VLOOKUP(CONCATENATE(E$51,"_Qu_","CH"),fpre_reg_dat!$A$2:$AP$51,$B90,0)</f>
        <v>116.88552985102352</v>
      </c>
      <c r="F90" s="100"/>
      <c r="G90" s="100">
        <f>VLOOKUP(CONCATENATE(G$51,"_Qu_","CH"),fpre_reg_dat!$A$2:$AP$51,$B90,0)</f>
        <v>115.07721846618379</v>
      </c>
      <c r="H90" s="100"/>
      <c r="I90" s="100">
        <f>VLOOKUP(CONCATENATE(I$51,"_Qu_","CH"),fpre_reg_dat!$A$2:$AP$51,$B90,0)</f>
        <v>115.9188102914724</v>
      </c>
      <c r="J90" s="126"/>
      <c r="K90" s="124"/>
      <c r="L90" s="149"/>
      <c r="M90" s="163"/>
      <c r="N90" s="163"/>
      <c r="O90" s="163"/>
      <c r="P90" s="163"/>
      <c r="Q90" s="163"/>
      <c r="R90" s="163"/>
      <c r="S90" s="163"/>
      <c r="T90" s="65"/>
      <c r="U90" s="65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</row>
    <row r="91" spans="1:104" s="2" customFormat="1" ht="15" customHeight="1" x14ac:dyDescent="0.2">
      <c r="A91" s="65"/>
      <c r="B91" s="119">
        <f t="shared" si="2"/>
        <v>40</v>
      </c>
      <c r="C91" s="115" t="s">
        <v>3666</v>
      </c>
      <c r="D91" s="116"/>
      <c r="E91" s="100">
        <f>VLOOKUP(CONCATENATE(E$51,"_Qu_","CH"),fpre_reg_dat!$A$2:$AP$51,$B91,0)</f>
        <v>116.31798208822499</v>
      </c>
      <c r="F91" s="100"/>
      <c r="G91" s="100">
        <f>VLOOKUP(CONCATENATE(G$51,"_Qu_","CH"),fpre_reg_dat!$A$2:$AP$51,$B91,0)</f>
        <v>114.53936267022175</v>
      </c>
      <c r="H91" s="100"/>
      <c r="I91" s="100">
        <f>VLOOKUP(CONCATENATE(I$51,"_Qu_","CH"),fpre_reg_dat!$A$2:$AP$51,$B91,0)</f>
        <v>115.36713579328053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</row>
    <row r="92" spans="1:104" s="2" customFormat="1" ht="15" customHeight="1" x14ac:dyDescent="0.2">
      <c r="A92" s="65"/>
      <c r="B92" s="119">
        <f t="shared" si="2"/>
        <v>41</v>
      </c>
      <c r="C92" s="115" t="s">
        <v>3667</v>
      </c>
      <c r="D92" s="116"/>
      <c r="E92" s="100">
        <f>VLOOKUP(CONCATENATE(E$51,"_Qu_","CH"),fpre_reg_dat!$A$2:$AP$51,$B92,0)</f>
        <v>115.13364971502796</v>
      </c>
      <c r="F92" s="100"/>
      <c r="G92" s="100">
        <f>VLOOKUP(CONCATENATE(G$51,"_Qu_","CH"),fpre_reg_dat!$A$2:$AP$51,$B92,0)</f>
        <v>112.15110417953696</v>
      </c>
      <c r="H92" s="100"/>
      <c r="I92" s="100">
        <f>VLOOKUP(CONCATENATE(I$51,"_Qu_","CH"),fpre_reg_dat!$A$2:$AP$51,$B92,0)</f>
        <v>113.53918698555412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</row>
    <row r="93" spans="1:104" s="2" customFormat="1" ht="15" customHeight="1" x14ac:dyDescent="0.2">
      <c r="A93" s="65"/>
      <c r="B93" s="119">
        <f t="shared" si="2"/>
        <v>42</v>
      </c>
      <c r="C93" s="115" t="s">
        <v>3668</v>
      </c>
      <c r="D93" s="116"/>
      <c r="E93" s="100">
        <f>VLOOKUP(CONCATENATE(E$51,"_Qu_","CH"),fpre_reg_dat!$A$2:$AP$51,$B93,0)</f>
        <v>113.44642955820913</v>
      </c>
      <c r="F93" s="100"/>
      <c r="G93" s="100">
        <f>VLOOKUP(CONCATENATE(G$51,"_Qu_","CH"),fpre_reg_dat!$A$2:$AP$51,$B93,0)</f>
        <v>109.88006528013898</v>
      </c>
      <c r="H93" s="100"/>
      <c r="I93" s="100">
        <f>VLOOKUP(CONCATENATE(I$51,"_Qu_","CH"),fpre_reg_dat!$A$2:$AP$51,$B93,0)</f>
        <v>111.53985852569895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</row>
    <row r="94" spans="1:104" s="2" customFormat="1" ht="15" customHeight="1" x14ac:dyDescent="0.2">
      <c r="A94" s="65"/>
      <c r="B94" s="119">
        <f t="shared" si="2"/>
        <v>43</v>
      </c>
      <c r="C94" s="115" t="s">
        <v>3669</v>
      </c>
      <c r="D94" s="116"/>
      <c r="E94" s="100">
        <f>VLOOKUP(CONCATENATE(E$51,"_Qu_","CH"),fpre_reg_dat!$A$2:$BD$51,$B94,0)</f>
        <v>114.49916883237339</v>
      </c>
      <c r="F94" s="100"/>
      <c r="G94" s="100">
        <f>VLOOKUP(CONCATENATE(G$51,"_Qu_","CH"),fpre_reg_dat!$A$2:$BD$51,$B94,0)</f>
        <v>109.9564913541298</v>
      </c>
      <c r="H94" s="100"/>
      <c r="I94" s="100">
        <f>VLOOKUP(CONCATENATE(I$51,"_Qu_","CH"),fpre_reg_dat!$A$2:$BD$51,$B94,0)</f>
        <v>112.07066276435442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</row>
    <row r="95" spans="1:104" s="2" customFormat="1" ht="15" customHeight="1" x14ac:dyDescent="0.2">
      <c r="A95" s="65"/>
      <c r="B95" s="119">
        <f t="shared" si="2"/>
        <v>44</v>
      </c>
      <c r="C95" s="115" t="s">
        <v>3725</v>
      </c>
      <c r="D95" s="116"/>
      <c r="E95" s="100">
        <f>VLOOKUP(CONCATENATE(E$51,"_Qu_","CH"),fpre_reg_dat!$A$2:$BD$51,$B95,0)</f>
        <v>113.59937218056493</v>
      </c>
      <c r="F95" s="100"/>
      <c r="G95" s="100">
        <f>VLOOKUP(CONCATENATE(G$51,"_Qu_","CH"),fpre_reg_dat!$A$2:$BD$51,$B95,0)</f>
        <v>109.26249392453484</v>
      </c>
      <c r="H95" s="100"/>
      <c r="I95" s="100">
        <f>VLOOKUP(CONCATENATE(I$51,"_Qu_","CH"),fpre_reg_dat!$A$2:$BD$51,$B95,0)</f>
        <v>111.28211014290036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</row>
    <row r="96" spans="1:104" s="2" customFormat="1" ht="15" customHeight="1" x14ac:dyDescent="0.2">
      <c r="A96" s="65"/>
      <c r="B96" s="119">
        <f t="shared" si="2"/>
        <v>45</v>
      </c>
      <c r="C96" s="115" t="s">
        <v>3741</v>
      </c>
      <c r="D96" s="116"/>
      <c r="E96" s="100">
        <f>VLOOKUP(CONCATENATE(E$51,"_Qu_","CH"),fpre_reg_dat!$A$2:$BD$51,$B96,0)</f>
        <v>116.77503195316672</v>
      </c>
      <c r="F96" s="100"/>
      <c r="G96" s="100">
        <f>VLOOKUP(CONCATENATE(G$51,"_Qu_","CH"),fpre_reg_dat!$A$2:$BD$51,$B96,0)</f>
        <v>113.3612382731808</v>
      </c>
      <c r="H96" s="100"/>
      <c r="I96" s="100">
        <f>VLOOKUP(CONCATENATE(I$51,"_Qu_","CH"),fpre_reg_dat!$A$2:$BD$51,$B96,0)</f>
        <v>114.95133019656043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</row>
    <row r="97" spans="1:104" s="2" customFormat="1" ht="15" customHeight="1" x14ac:dyDescent="0.2">
      <c r="A97" s="65"/>
      <c r="B97" s="119">
        <f t="shared" si="2"/>
        <v>46</v>
      </c>
      <c r="C97" s="115" t="s">
        <v>3742</v>
      </c>
      <c r="D97" s="116"/>
      <c r="E97" s="100">
        <f>VLOOKUP(CONCATENATE(E$51,"_Qu_","CH"),fpre_reg_dat!$A$2:$BD$51,$B97,0)</f>
        <v>114.4448128758919</v>
      </c>
      <c r="F97" s="100"/>
      <c r="G97" s="100">
        <f>VLOOKUP(CONCATENATE(G$51,"_Qu_","CH"),fpre_reg_dat!$A$2:$BD$51,$B97,0)</f>
        <v>111.4423701452786</v>
      </c>
      <c r="H97" s="100"/>
      <c r="I97" s="100">
        <f>VLOOKUP(CONCATENATE(I$51,"_Qu_","CH"),fpre_reg_dat!$A$2:$BD$51,$B97,0)</f>
        <v>112.84100787209346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</row>
    <row r="98" spans="1:104" s="2" customFormat="1" ht="15" customHeight="1" x14ac:dyDescent="0.2">
      <c r="A98" s="65"/>
      <c r="B98" s="119">
        <f t="shared" si="2"/>
        <v>47</v>
      </c>
      <c r="C98" s="115" t="s">
        <v>3743</v>
      </c>
      <c r="D98" s="116"/>
      <c r="E98" s="100">
        <f>VLOOKUP(CONCATENATE(E$51,"_Qu_","CH"),fpre_reg_dat!$A$2:$BD$51,$B98,0)</f>
        <v>115.46739897968918</v>
      </c>
      <c r="F98" s="100"/>
      <c r="G98" s="100">
        <f>VLOOKUP(CONCATENATE(G$51,"_Qu_","CH"),fpre_reg_dat!$A$2:$BD$51,$B98,0)</f>
        <v>111.22447469019781</v>
      </c>
      <c r="H98" s="100"/>
      <c r="I98" s="100">
        <f>VLOOKUP(CONCATENATE(I$51,"_Qu_","CH"),fpre_reg_dat!$A$2:$BD$51,$B98,0)</f>
        <v>113.20039209848593</v>
      </c>
      <c r="J98" s="126"/>
      <c r="K98" s="124"/>
      <c r="L98" s="149"/>
      <c r="M98" s="127"/>
      <c r="N98" s="127"/>
      <c r="O98" s="127"/>
      <c r="P98" s="127"/>
      <c r="Q98" s="127"/>
      <c r="R98" s="127"/>
      <c r="S98" s="127"/>
      <c r="T98" s="65"/>
      <c r="U98" s="65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</row>
    <row r="99" spans="1:104" s="2" customFormat="1" ht="15" customHeight="1" x14ac:dyDescent="0.2">
      <c r="A99" s="65"/>
      <c r="B99" s="119">
        <f t="shared" si="2"/>
        <v>48</v>
      </c>
      <c r="C99" s="115" t="s">
        <v>3744</v>
      </c>
      <c r="D99" s="116"/>
      <c r="E99" s="100">
        <f>VLOOKUP(CONCATENATE(E$51,"_Qu_","CH"),fpre_reg_dat!$A$2:$BD$51,$B99,0)</f>
        <v>113.45734656435144</v>
      </c>
      <c r="F99" s="100"/>
      <c r="G99" s="100">
        <f>VLOOKUP(CONCATENATE(G$51,"_Qu_","CH"),fpre_reg_dat!$A$2:$BD$51,$B99,0)</f>
        <v>108.50580486902169</v>
      </c>
      <c r="H99" s="100"/>
      <c r="I99" s="100">
        <f>VLOOKUP(CONCATENATE(I$51,"_Qu_","CH"),fpre_reg_dat!$A$2:$BD$51,$B99,0)</f>
        <v>110.81145731186328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</row>
    <row r="100" spans="1:104" s="2" customFormat="1" ht="15" customHeight="1" x14ac:dyDescent="0.2">
      <c r="A100" s="65"/>
      <c r="B100" s="119">
        <f t="shared" si="2"/>
        <v>49</v>
      </c>
      <c r="C100" s="115" t="s">
        <v>3745</v>
      </c>
      <c r="D100" s="116"/>
      <c r="E100" s="100">
        <f>VLOOKUP(CONCATENATE(E$51,"_Qu_","CH"),fpre_reg_dat!$A$2:$BD$51,$B100,0)</f>
        <v>114.19938129377221</v>
      </c>
      <c r="F100" s="100"/>
      <c r="G100" s="100">
        <f>VLOOKUP(CONCATENATE(G$51,"_Qu_","CH"),fpre_reg_dat!$A$2:$BD$51,$B100,0)</f>
        <v>109.1690420289947</v>
      </c>
      <c r="H100" s="100"/>
      <c r="I100" s="100">
        <f>VLOOKUP(CONCATENATE(I$51,"_Qu_","CH"),fpre_reg_dat!$A$2:$BD$51,$B100,0)</f>
        <v>111.5113727502989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</row>
    <row r="101" spans="1:104" s="2" customFormat="1" ht="15" customHeight="1" x14ac:dyDescent="0.2">
      <c r="A101" s="65"/>
      <c r="B101" s="119">
        <f t="shared" si="2"/>
        <v>50</v>
      </c>
      <c r="C101" s="115" t="s">
        <v>3746</v>
      </c>
      <c r="D101" s="116"/>
      <c r="E101" s="100">
        <f>VLOOKUP(CONCATENATE(E$51,"_Qu_","CH"),fpre_reg_dat!$A$2:$BD$51,$B101,0)</f>
        <v>113.92950381313207</v>
      </c>
      <c r="F101" s="100"/>
      <c r="G101" s="100">
        <f>VLOOKUP(CONCATENATE(G$51,"_Qu_","CH"),fpre_reg_dat!$A$2:$BD$51,$B101,0)</f>
        <v>109.81530975026182</v>
      </c>
      <c r="H101" s="100"/>
      <c r="I101" s="100">
        <f>VLOOKUP(CONCATENATE(I$51,"_Qu_","CH"),fpre_reg_dat!$A$2:$BD$51,$B101,0)</f>
        <v>111.73130242123493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</row>
    <row r="102" spans="1:104" s="2" customFormat="1" ht="15" customHeight="1" x14ac:dyDescent="0.2">
      <c r="A102" s="65"/>
      <c r="B102" s="119">
        <f t="shared" si="2"/>
        <v>51</v>
      </c>
      <c r="C102" s="115" t="s">
        <v>3747</v>
      </c>
      <c r="D102" s="116"/>
      <c r="E102" s="100">
        <f>VLOOKUP(CONCATENATE(E$51,"_Qu_","CH"),fpre_reg_dat!$A$2:$BD$51,$B102,0)</f>
        <v>114.77511546431911</v>
      </c>
      <c r="F102" s="100"/>
      <c r="G102" s="100">
        <f>VLOOKUP(CONCATENATE(G$51,"_Qu_","CH"),fpre_reg_dat!$A$2:$BD$51,$B102,0)</f>
        <v>110.42183119851539</v>
      </c>
      <c r="H102" s="100"/>
      <c r="I102" s="100">
        <f>VLOOKUP(CONCATENATE(I$51,"_Qu_","CH"),fpre_reg_dat!$A$2:$BD$51,$B102,0)</f>
        <v>112.4490967577371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</row>
    <row r="103" spans="1:104" s="2" customFormat="1" ht="15" customHeight="1" x14ac:dyDescent="0.2">
      <c r="A103" s="65"/>
      <c r="B103" s="119">
        <f t="shared" si="2"/>
        <v>52</v>
      </c>
      <c r="C103" s="115" t="s">
        <v>3748</v>
      </c>
      <c r="D103" s="116"/>
      <c r="E103" s="100">
        <f>VLOOKUP(CONCATENATE(E$51,"_Qu_","CH"),fpre_reg_dat!$A$2:$BD$51,$B103,0)</f>
        <v>112.53481903889089</v>
      </c>
      <c r="F103" s="100"/>
      <c r="G103" s="100">
        <f>VLOOKUP(CONCATENATE(G$51,"_Qu_","CH"),fpre_reg_dat!$A$2:$BD$51,$B103,0)</f>
        <v>108.24822200987163</v>
      </c>
      <c r="H103" s="100"/>
      <c r="I103" s="100">
        <f>VLOOKUP(CONCATENATE(I$51,"_Qu_","CH"),fpre_reg_dat!$A$2:$BD$51,$B103,0)</f>
        <v>110.24465607410761</v>
      </c>
      <c r="J103" s="126"/>
      <c r="K103" s="124"/>
      <c r="L103" s="149"/>
      <c r="M103" s="149"/>
      <c r="N103" s="149"/>
      <c r="O103" s="149"/>
      <c r="P103" s="149"/>
      <c r="Q103" s="149"/>
      <c r="R103" s="149"/>
      <c r="S103" s="149"/>
      <c r="T103" s="65"/>
      <c r="U103" s="65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</row>
    <row r="104" spans="1:104" s="2" customFormat="1" ht="15" customHeight="1" x14ac:dyDescent="0.2">
      <c r="A104" s="65"/>
      <c r="B104" s="119">
        <f t="shared" si="2"/>
        <v>53</v>
      </c>
      <c r="C104" s="115" t="s">
        <v>3801</v>
      </c>
      <c r="D104" s="116"/>
      <c r="E104" s="100">
        <f>VLOOKUP(CONCATENATE(E$51,"_Qu_","CH"),fpre_reg_dat!$A$2:$BD$51,$B104,0)</f>
        <v>114.85794613309169</v>
      </c>
      <c r="F104" s="100"/>
      <c r="G104" s="100">
        <f>VLOOKUP(CONCATENATE(G$51,"_Qu_","CH"),fpre_reg_dat!$A$2:$BD$51,$B104,0)</f>
        <v>109.51768377953972</v>
      </c>
      <c r="H104" s="100"/>
      <c r="I104" s="100">
        <f>VLOOKUP(CONCATENATE(I$51,"_Qu_","CH"),fpre_reg_dat!$A$2:$BD$51,$B104,0)</f>
        <v>112.00447403558884</v>
      </c>
      <c r="J104" s="126"/>
      <c r="K104" s="124"/>
      <c r="L104" s="200"/>
      <c r="M104" s="200"/>
      <c r="N104" s="200"/>
      <c r="O104" s="200"/>
      <c r="P104" s="200"/>
      <c r="Q104" s="200"/>
      <c r="R104" s="200"/>
      <c r="S104" s="200"/>
      <c r="T104" s="65"/>
      <c r="U104" s="65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</row>
    <row r="105" spans="1:104" s="2" customFormat="1" ht="15" customHeight="1" x14ac:dyDescent="0.2">
      <c r="A105" s="65"/>
      <c r="B105" s="119">
        <f t="shared" si="2"/>
        <v>54</v>
      </c>
      <c r="C105" s="115" t="s">
        <v>3806</v>
      </c>
      <c r="D105" s="116"/>
      <c r="E105" s="100">
        <f>VLOOKUP(CONCATENATE(E$51,"_Qu_","CH"),fpre_reg_dat!$A$2:$BD$51,$B105,0)</f>
        <v>118.25262962485748</v>
      </c>
      <c r="F105" s="100"/>
      <c r="G105" s="100">
        <f>VLOOKUP(CONCATENATE(G$51,"_Qu_","CH"),fpre_reg_dat!$A$2:$BD$51,$B105,0)</f>
        <v>111.02872441374507</v>
      </c>
      <c r="H105" s="100"/>
      <c r="I105" s="100">
        <f>VLOOKUP(CONCATENATE(I$51,"_Qu_","CH"),fpre_reg_dat!$A$2:$BD$51,$B105,0)</f>
        <v>114.39211565788014</v>
      </c>
      <c r="J105" s="126"/>
      <c r="K105" s="124"/>
      <c r="L105" s="205"/>
      <c r="M105" s="205"/>
      <c r="N105" s="205"/>
      <c r="O105" s="205"/>
      <c r="P105" s="205"/>
      <c r="Q105" s="205"/>
      <c r="R105" s="205"/>
      <c r="S105" s="205"/>
      <c r="T105" s="65"/>
      <c r="U105" s="6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</row>
    <row r="106" spans="1:104" s="2" customFormat="1" ht="15" customHeight="1" x14ac:dyDescent="0.2">
      <c r="A106" s="65"/>
      <c r="B106" s="119">
        <f t="shared" si="2"/>
        <v>55</v>
      </c>
      <c r="C106" s="115" t="s">
        <v>3807</v>
      </c>
      <c r="D106" s="116"/>
      <c r="E106" s="100">
        <f>VLOOKUP(CONCATENATE(E$51,"_Qu_","CH"),fpre_reg_dat!$A$2:$BD$51,$B106,0)</f>
        <v>114.65722051143155</v>
      </c>
      <c r="F106" s="100"/>
      <c r="G106" s="100">
        <f>VLOOKUP(CONCATENATE(G$51,"_Qu_","CH"),fpre_reg_dat!$A$2:$BD$51,$B106,0)</f>
        <v>108.50547035621165</v>
      </c>
      <c r="H106" s="100"/>
      <c r="I106" s="100">
        <f>VLOOKUP(CONCATENATE(I$51,"_Qu_","CH"),fpre_reg_dat!$A$2:$BD$51,$B106,0)</f>
        <v>111.36988233294716</v>
      </c>
      <c r="J106" s="126"/>
      <c r="K106" s="124"/>
      <c r="L106" s="149"/>
      <c r="M106" s="149"/>
      <c r="N106" s="149"/>
      <c r="O106" s="149"/>
      <c r="P106" s="149"/>
      <c r="Q106" s="149"/>
      <c r="R106" s="149"/>
      <c r="S106" s="149"/>
      <c r="T106" s="65"/>
      <c r="U106" s="65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</row>
    <row r="107" spans="1:104" s="2" customFormat="1" ht="15" customHeight="1" x14ac:dyDescent="0.2">
      <c r="A107" s="65"/>
      <c r="B107" s="119">
        <f t="shared" si="2"/>
        <v>56</v>
      </c>
      <c r="C107" s="115" t="s">
        <v>3808</v>
      </c>
      <c r="D107" s="116"/>
      <c r="E107" s="100">
        <f>VLOOKUP(CONCATENATE(E$51,"_Qu_","CH"),fpre_reg_dat!$A$2:$BD$51,$B107,0)</f>
        <v>113.87951600291186</v>
      </c>
      <c r="F107" s="100"/>
      <c r="G107" s="100">
        <f>VLOOKUP(CONCATENATE(G$51,"_Qu_","CH"),fpre_reg_dat!$A$2:$BD$51,$B107,0)</f>
        <v>109.49564889133599</v>
      </c>
      <c r="H107" s="100"/>
      <c r="I107" s="100">
        <f>VLOOKUP(CONCATENATE(I$51,"_Qu_","CH"),fpre_reg_dat!$A$2:$BD$51,$B107,0)</f>
        <v>111.53697572422728</v>
      </c>
      <c r="J107" s="126"/>
      <c r="K107" s="124"/>
      <c r="L107" s="207"/>
      <c r="M107" s="207"/>
      <c r="N107" s="207"/>
      <c r="O107" s="207"/>
      <c r="P107" s="207"/>
      <c r="Q107" s="207"/>
      <c r="R107" s="207"/>
      <c r="S107" s="207"/>
      <c r="T107" s="65"/>
      <c r="U107" s="65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7"/>
      <c r="BN107" s="207"/>
      <c r="BO107" s="207"/>
      <c r="BP107" s="207"/>
      <c r="BQ107" s="207"/>
      <c r="BR107" s="207"/>
      <c r="BS107" s="207"/>
      <c r="BT107" s="207"/>
      <c r="BU107" s="207"/>
      <c r="BV107" s="207"/>
      <c r="BW107" s="207"/>
      <c r="BX107" s="207"/>
      <c r="BY107" s="207"/>
      <c r="BZ107" s="207"/>
      <c r="CA107" s="207"/>
      <c r="CB107" s="207"/>
      <c r="CC107" s="207"/>
      <c r="CD107" s="207"/>
      <c r="CE107" s="207"/>
      <c r="CF107" s="207"/>
      <c r="CG107" s="207"/>
      <c r="CH107" s="207"/>
      <c r="CI107" s="207"/>
      <c r="CJ107" s="207"/>
      <c r="CK107" s="207"/>
      <c r="CL107" s="207"/>
      <c r="CM107" s="207"/>
      <c r="CN107" s="207"/>
      <c r="CO107" s="207"/>
      <c r="CP107" s="207"/>
      <c r="CQ107" s="207"/>
      <c r="CR107" s="207"/>
      <c r="CS107" s="207"/>
      <c r="CT107" s="207"/>
      <c r="CU107" s="207"/>
      <c r="CV107" s="207"/>
      <c r="CW107" s="207"/>
      <c r="CX107" s="207"/>
      <c r="CY107" s="207"/>
      <c r="CZ107" s="207"/>
    </row>
    <row r="108" spans="1:104" s="2" customFormat="1" ht="15" customHeight="1" x14ac:dyDescent="0.2">
      <c r="A108" s="65"/>
      <c r="B108" s="119">
        <f t="shared" si="2"/>
        <v>57</v>
      </c>
      <c r="C108" s="115" t="s">
        <v>3809</v>
      </c>
      <c r="D108" s="116"/>
      <c r="E108" s="100">
        <f>VLOOKUP(CONCATENATE(E$51,"_Qu_","CH"),fpre_reg_dat!$A$2:$BJ$51,$B108,0)</f>
        <v>111.53263539726758</v>
      </c>
      <c r="F108" s="100"/>
      <c r="G108" s="100">
        <f>VLOOKUP(CONCATENATE(G$51,"_Qu_","CH"),fpre_reg_dat!$A$2:$BJ$51,$B108,0)</f>
        <v>107.87161846437536</v>
      </c>
      <c r="H108" s="100"/>
      <c r="I108" s="100">
        <f>VLOOKUP(CONCATENATE(I$51,"_Qu_","CH"),fpre_reg_dat!$A$2:$BJ$51,$B108,0)</f>
        <v>109.57653210039724</v>
      </c>
      <c r="J108" s="126"/>
      <c r="K108" s="124"/>
      <c r="L108" s="208"/>
      <c r="M108" s="208"/>
      <c r="N108" s="208"/>
      <c r="O108" s="208"/>
      <c r="P108" s="208"/>
      <c r="Q108" s="208"/>
      <c r="R108" s="208"/>
      <c r="S108" s="208"/>
      <c r="T108" s="65"/>
      <c r="U108" s="65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  <c r="CM108" s="208"/>
      <c r="CN108" s="208"/>
      <c r="CO108" s="208"/>
      <c r="CP108" s="208"/>
      <c r="CQ108" s="208"/>
      <c r="CR108" s="208"/>
      <c r="CS108" s="208"/>
      <c r="CT108" s="208"/>
      <c r="CU108" s="208"/>
      <c r="CV108" s="208"/>
      <c r="CW108" s="208"/>
      <c r="CX108" s="208"/>
      <c r="CY108" s="208"/>
      <c r="CZ108" s="208"/>
    </row>
    <row r="109" spans="1:104" s="2" customFormat="1" ht="15" customHeight="1" x14ac:dyDescent="0.2">
      <c r="A109" s="65"/>
      <c r="B109" s="119">
        <f t="shared" si="2"/>
        <v>58</v>
      </c>
      <c r="C109" s="115" t="s">
        <v>3810</v>
      </c>
      <c r="D109" s="116"/>
      <c r="E109" s="100">
        <f>VLOOKUP(CONCATENATE(E$51,"_Qu_","CH"),fpre_reg_dat!$A$2:$BJ$51,$B109,0)</f>
        <v>111.59247980777</v>
      </c>
      <c r="F109" s="100"/>
      <c r="G109" s="100">
        <f>VLOOKUP(CONCATENATE(G$51,"_Qu_","CH"),fpre_reg_dat!$A$2:$BJ$51,$B109,0)</f>
        <v>109.42263487075708</v>
      </c>
      <c r="H109" s="100"/>
      <c r="I109" s="100">
        <f>VLOOKUP(CONCATENATE(I$51,"_Qu_","CH"),fpre_reg_dat!$A$2:$BJ$51,$B109,0)</f>
        <v>110.43361295265566</v>
      </c>
      <c r="J109" s="126"/>
      <c r="K109" s="124"/>
      <c r="L109" s="211"/>
      <c r="M109" s="211"/>
      <c r="N109" s="211"/>
      <c r="O109" s="211"/>
      <c r="P109" s="211"/>
      <c r="Q109" s="211"/>
      <c r="R109" s="211"/>
      <c r="S109" s="211"/>
      <c r="T109" s="65"/>
      <c r="U109" s="65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  <c r="BH109" s="211"/>
      <c r="BI109" s="211"/>
      <c r="BJ109" s="211"/>
      <c r="BK109" s="211"/>
      <c r="BL109" s="211"/>
      <c r="BM109" s="211"/>
      <c r="BN109" s="211"/>
      <c r="BO109" s="211"/>
      <c r="BP109" s="211"/>
      <c r="BQ109" s="211"/>
      <c r="BR109" s="211"/>
      <c r="BS109" s="211"/>
      <c r="BT109" s="211"/>
      <c r="BU109" s="211"/>
      <c r="BV109" s="211"/>
      <c r="BW109" s="211"/>
      <c r="BX109" s="211"/>
      <c r="BY109" s="211"/>
      <c r="BZ109" s="211"/>
      <c r="CA109" s="211"/>
      <c r="CB109" s="211"/>
      <c r="CC109" s="211"/>
      <c r="CD109" s="211"/>
      <c r="CE109" s="211"/>
      <c r="CF109" s="211"/>
      <c r="CG109" s="211"/>
      <c r="CH109" s="211"/>
      <c r="CI109" s="211"/>
      <c r="CJ109" s="211"/>
      <c r="CK109" s="211"/>
      <c r="CL109" s="211"/>
      <c r="CM109" s="211"/>
      <c r="CN109" s="211"/>
      <c r="CO109" s="211"/>
      <c r="CP109" s="211"/>
      <c r="CQ109" s="211"/>
      <c r="CR109" s="211"/>
      <c r="CS109" s="211"/>
      <c r="CT109" s="211"/>
      <c r="CU109" s="211"/>
      <c r="CV109" s="211"/>
      <c r="CW109" s="211"/>
      <c r="CX109" s="211"/>
      <c r="CY109" s="211"/>
      <c r="CZ109" s="211"/>
    </row>
    <row r="110" spans="1:104" s="2" customFormat="1" ht="15" customHeight="1" x14ac:dyDescent="0.2">
      <c r="A110" s="65"/>
      <c r="B110" s="119">
        <f t="shared" si="2"/>
        <v>59</v>
      </c>
      <c r="C110" s="115" t="s">
        <v>3813</v>
      </c>
      <c r="D110" s="116"/>
      <c r="E110" s="100">
        <f>VLOOKUP(CONCATENATE(E$51,"_Qu_","CH"),fpre_reg_dat!$A$2:$BJ$51,$B110,0)</f>
        <v>111.23620572563313</v>
      </c>
      <c r="F110" s="100"/>
      <c r="G110" s="100">
        <f>VLOOKUP(CONCATENATE(G$51,"_Qu_","CH"),fpre_reg_dat!$A$2:$BJ$51,$B110,0)</f>
        <v>108.69847421174686</v>
      </c>
      <c r="H110" s="100"/>
      <c r="I110" s="100">
        <f>VLOOKUP(CONCATENATE(I$51,"_Qu_","CH"),fpre_reg_dat!$A$2:$BJ$51,$B110,0)</f>
        <v>109.88064920617806</v>
      </c>
      <c r="J110" s="126"/>
      <c r="K110" s="124"/>
      <c r="L110" s="212"/>
      <c r="M110" s="212"/>
      <c r="N110" s="212"/>
      <c r="O110" s="212"/>
      <c r="P110" s="212"/>
      <c r="Q110" s="212"/>
      <c r="R110" s="212"/>
      <c r="S110" s="212"/>
      <c r="T110" s="65"/>
      <c r="U110" s="65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  <c r="CM110" s="212"/>
      <c r="CN110" s="212"/>
      <c r="CO110" s="212"/>
      <c r="CP110" s="212"/>
      <c r="CQ110" s="212"/>
      <c r="CR110" s="212"/>
      <c r="CS110" s="212"/>
      <c r="CT110" s="212"/>
      <c r="CU110" s="212"/>
      <c r="CV110" s="212"/>
      <c r="CW110" s="212"/>
      <c r="CX110" s="212"/>
      <c r="CY110" s="212"/>
      <c r="CZ110" s="212"/>
    </row>
    <row r="111" spans="1:104" s="2" customFormat="1" ht="15" customHeight="1" x14ac:dyDescent="0.2">
      <c r="A111" s="65"/>
      <c r="B111" s="119">
        <f t="shared" si="2"/>
        <v>60</v>
      </c>
      <c r="C111" s="115" t="s">
        <v>3814</v>
      </c>
      <c r="D111" s="116"/>
      <c r="E111" s="100">
        <f>VLOOKUP(CONCATENATE(E$51,"_Qu_","CH"),fpre_reg_dat!$A$2:$BJ$51,$B111,0)</f>
        <v>111.96956883786832</v>
      </c>
      <c r="F111" s="100"/>
      <c r="G111" s="100">
        <f>VLOOKUP(CONCATENATE(G$51,"_Qu_","CH"),fpre_reg_dat!$A$2:$BJ$51,$B111,0)</f>
        <v>109.13119824749842</v>
      </c>
      <c r="H111" s="100"/>
      <c r="I111" s="100">
        <f>VLOOKUP(CONCATENATE(I$51,"_Qu_","CH"),fpre_reg_dat!$A$2:$BJ$51,$B111,0)</f>
        <v>110.45328749972813</v>
      </c>
      <c r="J111" s="126"/>
      <c r="K111" s="124"/>
      <c r="L111" s="213"/>
      <c r="M111" s="213"/>
      <c r="N111" s="213"/>
      <c r="O111" s="213"/>
      <c r="P111" s="213"/>
      <c r="Q111" s="213"/>
      <c r="R111" s="213"/>
      <c r="S111" s="213"/>
      <c r="T111" s="65"/>
      <c r="U111" s="65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  <c r="BI111" s="213"/>
      <c r="BJ111" s="213"/>
      <c r="BK111" s="213"/>
      <c r="BL111" s="213"/>
      <c r="BM111" s="213"/>
      <c r="BN111" s="213"/>
      <c r="BO111" s="213"/>
      <c r="BP111" s="213"/>
      <c r="BQ111" s="213"/>
      <c r="BR111" s="213"/>
      <c r="BS111" s="213"/>
      <c r="BT111" s="213"/>
      <c r="BU111" s="213"/>
      <c r="BV111" s="213"/>
      <c r="BW111" s="213"/>
      <c r="BX111" s="213"/>
      <c r="BY111" s="213"/>
      <c r="BZ111" s="213"/>
      <c r="CA111" s="213"/>
      <c r="CB111" s="213"/>
      <c r="CC111" s="213"/>
      <c r="CD111" s="213"/>
      <c r="CE111" s="213"/>
      <c r="CF111" s="213"/>
      <c r="CG111" s="213"/>
      <c r="CH111" s="213"/>
      <c r="CI111" s="213"/>
      <c r="CJ111" s="213"/>
      <c r="CK111" s="213"/>
      <c r="CL111" s="213"/>
      <c r="CM111" s="213"/>
      <c r="CN111" s="213"/>
      <c r="CO111" s="213"/>
      <c r="CP111" s="213"/>
      <c r="CQ111" s="213"/>
      <c r="CR111" s="213"/>
      <c r="CS111" s="213"/>
      <c r="CT111" s="213"/>
      <c r="CU111" s="213"/>
      <c r="CV111" s="213"/>
      <c r="CW111" s="213"/>
      <c r="CX111" s="213"/>
      <c r="CY111" s="213"/>
      <c r="CZ111" s="213"/>
    </row>
    <row r="112" spans="1:104" s="2" customFormat="1" ht="15" customHeight="1" x14ac:dyDescent="0.2">
      <c r="A112" s="65"/>
      <c r="B112" s="119">
        <f t="shared" si="2"/>
        <v>61</v>
      </c>
      <c r="C112" s="115" t="s">
        <v>3815</v>
      </c>
      <c r="D112" s="116"/>
      <c r="E112" s="100">
        <f>VLOOKUP(CONCATENATE(E$51,"_Qu_","CH"),fpre_reg_dat!$A$2:$BJ$51,$B112,0)</f>
        <v>113.70554658857037</v>
      </c>
      <c r="F112" s="100"/>
      <c r="G112" s="100">
        <f>VLOOKUP(CONCATENATE(G$51,"_Qu_","CH"),fpre_reg_dat!$A$2:$BJ$51,$B112,0)</f>
        <v>109.4564276189076</v>
      </c>
      <c r="H112" s="100"/>
      <c r="I112" s="100">
        <f>VLOOKUP(CONCATENATE(I$51,"_Qu_","CH"),fpre_reg_dat!$A$2:$BJ$51,$B112,0)</f>
        <v>111.4350457680177</v>
      </c>
      <c r="J112" s="126"/>
      <c r="K112" s="124"/>
      <c r="L112" s="214"/>
      <c r="M112" s="214"/>
      <c r="N112" s="214"/>
      <c r="O112" s="214"/>
      <c r="P112" s="214"/>
      <c r="Q112" s="214"/>
      <c r="R112" s="214"/>
      <c r="S112" s="214"/>
      <c r="T112" s="65"/>
      <c r="U112" s="65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  <c r="BI112" s="214"/>
      <c r="BJ112" s="214"/>
      <c r="BK112" s="214"/>
      <c r="BL112" s="214"/>
      <c r="BM112" s="214"/>
      <c r="BN112" s="214"/>
      <c r="BO112" s="214"/>
      <c r="BP112" s="214"/>
      <c r="BQ112" s="214"/>
      <c r="BR112" s="214"/>
      <c r="BS112" s="214"/>
      <c r="BT112" s="214"/>
      <c r="BU112" s="214"/>
      <c r="BV112" s="214"/>
      <c r="BW112" s="214"/>
      <c r="BX112" s="214"/>
      <c r="BY112" s="214"/>
      <c r="BZ112" s="214"/>
      <c r="CA112" s="214"/>
      <c r="CB112" s="214"/>
      <c r="CC112" s="214"/>
      <c r="CD112" s="214"/>
      <c r="CE112" s="214"/>
      <c r="CF112" s="214"/>
      <c r="CG112" s="214"/>
      <c r="CH112" s="214"/>
      <c r="CI112" s="214"/>
      <c r="CJ112" s="214"/>
      <c r="CK112" s="214"/>
      <c r="CL112" s="214"/>
      <c r="CM112" s="214"/>
      <c r="CN112" s="214"/>
      <c r="CO112" s="214"/>
      <c r="CP112" s="214"/>
      <c r="CQ112" s="214"/>
      <c r="CR112" s="214"/>
      <c r="CS112" s="214"/>
      <c r="CT112" s="214"/>
      <c r="CU112" s="214"/>
      <c r="CV112" s="214"/>
      <c r="CW112" s="214"/>
      <c r="CX112" s="214"/>
      <c r="CY112" s="214"/>
      <c r="CZ112" s="214"/>
    </row>
    <row r="113" spans="1:104" s="2" customFormat="1" ht="15" customHeight="1" x14ac:dyDescent="0.2">
      <c r="A113" s="65"/>
      <c r="B113" s="119">
        <f>+B106+1</f>
        <v>56</v>
      </c>
      <c r="C113" s="224"/>
      <c r="D113" s="224"/>
      <c r="E113" s="132"/>
      <c r="F113" s="132"/>
      <c r="G113" s="132"/>
      <c r="H113" s="132"/>
      <c r="I113" s="132"/>
      <c r="J113" s="130"/>
      <c r="K113" s="188"/>
      <c r="L113" s="38"/>
      <c r="M113" s="38"/>
      <c r="N113" s="149"/>
      <c r="O113" s="149"/>
      <c r="P113" s="149"/>
      <c r="Q113" s="149"/>
      <c r="R113" s="149"/>
      <c r="S113" s="149"/>
      <c r="T113" s="65"/>
      <c r="U113" s="65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</row>
    <row r="114" spans="1:104" s="2" customFormat="1" ht="15" customHeight="1" x14ac:dyDescent="0.2">
      <c r="A114" s="65"/>
      <c r="B114" s="119"/>
      <c r="C114" s="224" t="str">
        <f>C111&amp;" - "&amp;C112</f>
        <v>2021:4 - 2022:1</v>
      </c>
      <c r="D114" s="224"/>
      <c r="E114" s="101">
        <f>E112/E111-1</f>
        <v>1.5504013891629143E-2</v>
      </c>
      <c r="F114" s="101"/>
      <c r="G114" s="101">
        <f>G112/G111-1</f>
        <v>2.9801686101860181E-3</v>
      </c>
      <c r="H114" s="101"/>
      <c r="I114" s="101">
        <f>I112/I111-1</f>
        <v>8.8884476914459221E-3</v>
      </c>
      <c r="J114" s="130"/>
      <c r="K114" s="188"/>
      <c r="L114" s="38"/>
      <c r="M114" s="38"/>
      <c r="N114" s="149"/>
      <c r="O114" s="149"/>
      <c r="P114" s="149"/>
      <c r="Q114" s="149"/>
      <c r="R114" s="149"/>
      <c r="S114" s="149"/>
      <c r="T114" s="65"/>
      <c r="U114" s="65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</row>
    <row r="115" spans="1:104" s="2" customFormat="1" ht="15" customHeight="1" x14ac:dyDescent="0.2">
      <c r="A115" s="65"/>
      <c r="B115" s="119"/>
      <c r="C115" s="224" t="str">
        <f>C108&amp;" - "&amp;C112</f>
        <v>2021:1 - 2022:1</v>
      </c>
      <c r="D115" s="224"/>
      <c r="E115" s="202">
        <f>E112/E108-1</f>
        <v>1.9482290394762902E-2</v>
      </c>
      <c r="F115" s="202"/>
      <c r="G115" s="202">
        <f>G112/G108-1</f>
        <v>1.4691623033871615E-2</v>
      </c>
      <c r="H115" s="202"/>
      <c r="I115" s="202">
        <f>I112/I108-1</f>
        <v>1.6960873208851313E-2</v>
      </c>
      <c r="J115" s="130"/>
      <c r="K115" s="188"/>
      <c r="L115" s="38"/>
      <c r="M115" s="38"/>
      <c r="N115" s="149"/>
      <c r="O115" s="149"/>
      <c r="P115" s="149"/>
      <c r="Q115" s="149"/>
      <c r="R115" s="149"/>
      <c r="S115" s="149"/>
      <c r="T115" s="65"/>
      <c r="U115" s="65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</row>
    <row r="116" spans="1:104" s="2" customFormat="1" x14ac:dyDescent="0.2">
      <c r="A116" s="65"/>
      <c r="B116" s="119"/>
      <c r="C116" s="225" t="str">
        <f>te!A10</f>
        <v>Quelle: Marktmietenindizes Fahrländer Partner.</v>
      </c>
      <c r="D116" s="225"/>
      <c r="E116" s="225">
        <f>E106/E100-1</f>
        <v>4.0091216998940915E-3</v>
      </c>
      <c r="F116" s="225"/>
      <c r="G116" s="225">
        <f>G106/G100-1</f>
        <v>-6.0783868801084218E-3</v>
      </c>
      <c r="H116" s="225" t="e">
        <f>H106/H80-1</f>
        <v>#DIV/0!</v>
      </c>
      <c r="I116" s="225">
        <f>I106/I100-1</f>
        <v>-1.2688429337928131E-3</v>
      </c>
      <c r="J116" s="226"/>
      <c r="K116" s="226"/>
      <c r="L116" s="38"/>
      <c r="M116" s="38"/>
      <c r="N116" s="149"/>
      <c r="O116" s="149"/>
      <c r="P116" s="149"/>
      <c r="Q116" s="149"/>
      <c r="R116" s="149"/>
      <c r="S116" s="149"/>
      <c r="T116" s="65"/>
      <c r="U116" s="65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</row>
    <row r="117" spans="1:104" s="2" customFormat="1" x14ac:dyDescent="0.2">
      <c r="A117" s="65"/>
      <c r="B117" s="184"/>
      <c r="C117" s="140"/>
      <c r="D117" s="140"/>
      <c r="E117" s="140"/>
      <c r="F117" s="140"/>
      <c r="G117" s="140"/>
      <c r="H117" s="140"/>
      <c r="I117" s="140"/>
      <c r="J117" s="140"/>
      <c r="K117" s="140"/>
      <c r="L117" s="149"/>
      <c r="M117" s="149"/>
      <c r="N117" s="149"/>
      <c r="O117" s="105"/>
      <c r="P117" s="149"/>
      <c r="Q117" s="149"/>
      <c r="R117" s="105"/>
      <c r="S117" s="105"/>
      <c r="T117" s="65"/>
      <c r="U117" s="65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</row>
    <row r="118" spans="1:104" s="2" customFormat="1" ht="30" customHeight="1" x14ac:dyDescent="0.2">
      <c r="A118" s="65"/>
      <c r="B118" s="184"/>
      <c r="C118" s="161"/>
      <c r="D118" s="161"/>
      <c r="E118" s="161"/>
      <c r="F118" s="161"/>
      <c r="G118" s="161"/>
      <c r="H118" s="161"/>
      <c r="I118" s="161"/>
      <c r="J118" s="161"/>
      <c r="K118" s="161"/>
      <c r="L118" s="149"/>
      <c r="M118" s="149"/>
      <c r="N118" s="149"/>
      <c r="O118" s="149"/>
      <c r="P118" s="149"/>
      <c r="Q118" s="149"/>
      <c r="R118" s="149"/>
      <c r="S118" s="149"/>
      <c r="T118" s="65"/>
      <c r="U118" s="65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</row>
    <row r="119" spans="1:104" s="2" customFormat="1" ht="4.5" customHeight="1" x14ac:dyDescent="0.2">
      <c r="A119" s="65"/>
      <c r="B119" s="184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146"/>
      <c r="T119" s="65"/>
      <c r="U119" s="65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</row>
    <row r="120" spans="1:104" s="2" customFormat="1" ht="9.9499999999999993" customHeight="1" x14ac:dyDescent="0.2">
      <c r="A120" s="65"/>
      <c r="B120" s="184"/>
      <c r="C120" s="220" t="s">
        <v>20</v>
      </c>
      <c r="D120" s="220"/>
      <c r="E120" s="220"/>
      <c r="F120" s="220" t="str">
        <f>F3</f>
        <v>Marktmieten- und Baulandindizes von Renditeimmobilien</v>
      </c>
      <c r="G120" s="220"/>
      <c r="H120" s="220"/>
      <c r="I120" s="220"/>
      <c r="J120" s="220"/>
      <c r="K120" s="220"/>
      <c r="L120" s="220"/>
      <c r="M120" s="220"/>
      <c r="N120" s="220"/>
      <c r="O120" s="149"/>
      <c r="P120" s="149"/>
      <c r="Q120" s="149"/>
      <c r="R120" s="81" t="str">
        <f>hi!$G$5</f>
        <v>1. Quartal 2022</v>
      </c>
      <c r="S120" s="149"/>
      <c r="T120" s="65"/>
      <c r="U120" s="65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</row>
    <row r="121" spans="1:104" s="23" customFormat="1" ht="9.9499999999999993" customHeight="1" x14ac:dyDescent="0.2">
      <c r="A121" s="65"/>
      <c r="C121" s="220" t="s">
        <v>0</v>
      </c>
      <c r="D121" s="220"/>
      <c r="E121" s="220"/>
      <c r="T121" s="65"/>
      <c r="U121" s="65"/>
      <c r="V121" s="149"/>
      <c r="W121" s="149"/>
      <c r="X121" s="149"/>
    </row>
    <row r="122" spans="1:104" s="149" customFormat="1" ht="8.1" customHeight="1" x14ac:dyDescent="0.2">
      <c r="A122" s="75"/>
      <c r="B122" s="23"/>
      <c r="T122" s="65"/>
      <c r="U122" s="65"/>
    </row>
    <row r="123" spans="1:104" s="149" customFormat="1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</row>
    <row r="124" spans="1:104" s="149" customFormat="1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</row>
    <row r="125" spans="1:104" s="149" customFormat="1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104" s="149" customFormat="1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</row>
    <row r="127" spans="1:104" s="149" customFormat="1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</row>
    <row r="128" spans="1:104" s="149" customFormat="1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 s="149" customFormat="1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</row>
    <row r="130" spans="1:21" s="149" customFormat="1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</row>
    <row r="131" spans="1:21" s="149" customFormat="1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 s="149" customFormat="1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</row>
    <row r="133" spans="1:21" s="184" customFormat="1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</row>
    <row r="134" spans="1:21" s="184" customFormat="1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 s="184" customFormat="1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</row>
    <row r="136" spans="1:21" s="184" customFormat="1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</row>
    <row r="137" spans="1:21" s="184" customFormat="1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 s="184" customFormat="1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</row>
    <row r="139" spans="1:21" s="184" customFormat="1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</row>
    <row r="140" spans="1:21" s="184" customFormat="1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 s="184" customFormat="1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</row>
    <row r="142" spans="1:21" s="184" customFormat="1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</row>
    <row r="143" spans="1:21" s="184" customFormat="1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 s="184" customFormat="1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</row>
    <row r="145" spans="1:21" s="184" customFormat="1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</row>
    <row r="146" spans="1:21" s="184" customFormat="1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 s="184" customFormat="1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</row>
    <row r="148" spans="1:21" s="184" customFormat="1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</row>
    <row r="149" spans="1:21" s="184" customFormat="1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 s="184" customFormat="1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</row>
    <row r="151" spans="1:21" s="184" customFormat="1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</row>
    <row r="152" spans="1:21" s="184" customFormat="1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 s="184" customFormat="1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</row>
    <row r="154" spans="1:21" s="184" customFormat="1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</row>
    <row r="155" spans="1:21" s="184" customFormat="1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 s="184" customFormat="1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</row>
    <row r="157" spans="1:21" s="184" customFormat="1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</row>
    <row r="158" spans="1:21" s="184" customFormat="1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 s="184" customFormat="1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</row>
    <row r="160" spans="1:21" s="184" customFormat="1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</row>
    <row r="161" spans="1:21" s="184" customFormat="1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 s="184" customFormat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</row>
    <row r="163" spans="1:21" s="184" customFormat="1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</row>
    <row r="164" spans="1:21" s="184" customFormat="1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 s="184" customFormat="1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</row>
    <row r="166" spans="1:21" s="184" customFormat="1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</row>
    <row r="167" spans="1:21" s="184" customFormat="1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 s="184" customFormat="1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</row>
    <row r="169" spans="1:21" s="184" customFormat="1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</row>
    <row r="170" spans="1:21" s="184" customFormat="1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 s="184" customFormat="1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</row>
    <row r="172" spans="1:21" s="184" customFormat="1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</row>
    <row r="173" spans="1:21" s="184" customFormat="1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 s="184" customFormat="1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</row>
    <row r="175" spans="1:21" s="184" customFormat="1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</row>
    <row r="176" spans="1:21" s="184" customFormat="1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 s="184" customFormat="1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</row>
    <row r="178" spans="1:21" s="184" customFormat="1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</row>
    <row r="179" spans="1:21" s="184" customFormat="1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 s="184" customFormat="1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</row>
    <row r="181" spans="1:21" s="184" customFormat="1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</row>
    <row r="182" spans="1:21" s="184" customFormat="1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 s="184" customFormat="1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</row>
    <row r="184" spans="1:21" s="184" customFormat="1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</row>
    <row r="185" spans="1:21" s="184" customFormat="1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 s="184" customFormat="1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</row>
    <row r="187" spans="1:21" s="184" customFormat="1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</row>
    <row r="188" spans="1:21" s="184" customFormat="1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 s="184" customFormat="1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</row>
    <row r="190" spans="1:21" s="184" customFormat="1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</row>
    <row r="191" spans="1:21" s="184" customFormat="1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 s="184" customFormat="1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</row>
    <row r="193" spans="1:21" s="184" customFormat="1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</row>
    <row r="194" spans="1:21" s="184" customFormat="1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 s="184" customFormat="1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</row>
    <row r="196" spans="1:21" s="184" customFormat="1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</row>
    <row r="197" spans="1:21" s="184" customFormat="1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  <row r="198" spans="1:21" s="184" customFormat="1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</row>
    <row r="199" spans="1:21" s="184" customFormat="1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</row>
    <row r="200" spans="1:21" s="184" customFormat="1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</row>
    <row r="201" spans="1:21" s="184" customFormat="1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</row>
    <row r="202" spans="1:21" s="184" customFormat="1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</row>
    <row r="203" spans="1:21" s="184" customFormat="1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</row>
    <row r="204" spans="1:21" s="184" customFormat="1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</row>
  </sheetData>
  <sheetProtection sheet="1" selectLockedCells="1"/>
  <mergeCells count="24">
    <mergeCell ref="F120:N120"/>
    <mergeCell ref="C120:E120"/>
    <mergeCell ref="C121:E121"/>
    <mergeCell ref="N55:O55"/>
    <mergeCell ref="P55:Q55"/>
    <mergeCell ref="R55:S55"/>
    <mergeCell ref="J55:K55"/>
    <mergeCell ref="C113:D113"/>
    <mergeCell ref="C115:D115"/>
    <mergeCell ref="C116:K116"/>
    <mergeCell ref="C114:D114"/>
    <mergeCell ref="D55:E55"/>
    <mergeCell ref="F55:G55"/>
    <mergeCell ref="H55:I55"/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</mergeCells>
  <phoneticPr fontId="64" type="noConversion"/>
  <conditionalFormatting sqref="E36 J36:K36 E37:K40">
    <cfRule type="expression" dxfId="213" priority="97" stopIfTrue="1">
      <formula>#N/A</formula>
    </cfRule>
  </conditionalFormatting>
  <conditionalFormatting sqref="E36 J36:K36 E37:K40">
    <cfRule type="containsErrors" dxfId="212" priority="96">
      <formula>ISERROR(E36)</formula>
    </cfRule>
  </conditionalFormatting>
  <conditionalFormatting sqref="E36 J36:K36 E37:K40">
    <cfRule type="expression" dxfId="211" priority="95" stopIfTrue="1">
      <formula>#N/A</formula>
    </cfRule>
  </conditionalFormatting>
  <conditionalFormatting sqref="E36 J36:K36 E37:K40">
    <cfRule type="containsErrors" dxfId="210" priority="94">
      <formula>ISERROR(E36)</formula>
    </cfRule>
  </conditionalFormatting>
  <conditionalFormatting sqref="C38:D39">
    <cfRule type="expression" dxfId="209" priority="38" stopIfTrue="1">
      <formula>#N/A</formula>
    </cfRule>
  </conditionalFormatting>
  <conditionalFormatting sqref="C38:D39">
    <cfRule type="containsErrors" dxfId="208" priority="37">
      <formula>ISERROR(C38)</formula>
    </cfRule>
  </conditionalFormatting>
  <conditionalFormatting sqref="E114:K115">
    <cfRule type="expression" dxfId="207" priority="42" stopIfTrue="1">
      <formula>#N/A</formula>
    </cfRule>
  </conditionalFormatting>
  <conditionalFormatting sqref="E114:K115">
    <cfRule type="containsErrors" dxfId="206" priority="41">
      <formula>ISERROR(E114)</formula>
    </cfRule>
  </conditionalFormatting>
  <conditionalFormatting sqref="E114:K115">
    <cfRule type="expression" dxfId="205" priority="40" stopIfTrue="1">
      <formula>#N/A</formula>
    </cfRule>
  </conditionalFormatting>
  <conditionalFormatting sqref="E114:K115">
    <cfRule type="containsErrors" dxfId="204" priority="39">
      <formula>ISERROR(E114)</formula>
    </cfRule>
  </conditionalFormatting>
  <conditionalFormatting sqref="O57:O89">
    <cfRule type="expression" dxfId="203" priority="71" stopIfTrue="1">
      <formula>#N/A</formula>
    </cfRule>
  </conditionalFormatting>
  <conditionalFormatting sqref="O57:O89">
    <cfRule type="containsErrors" dxfId="202" priority="70">
      <formula>ISERROR(O57)</formula>
    </cfRule>
  </conditionalFormatting>
  <conditionalFormatting sqref="O57:O89">
    <cfRule type="expression" dxfId="201" priority="69" stopIfTrue="1">
      <formula>#N/A</formula>
    </cfRule>
  </conditionalFormatting>
  <conditionalFormatting sqref="O57:O89">
    <cfRule type="containsErrors" dxfId="200" priority="68">
      <formula>ISERROR(O57)</formula>
    </cfRule>
  </conditionalFormatting>
  <conditionalFormatting sqref="O56">
    <cfRule type="expression" dxfId="199" priority="67" stopIfTrue="1">
      <formula>#N/A</formula>
    </cfRule>
  </conditionalFormatting>
  <conditionalFormatting sqref="O56">
    <cfRule type="containsErrors" dxfId="198" priority="66">
      <formula>ISERROR(O56)</formula>
    </cfRule>
  </conditionalFormatting>
  <conditionalFormatting sqref="O56">
    <cfRule type="expression" dxfId="197" priority="65" stopIfTrue="1">
      <formula>#N/A</formula>
    </cfRule>
  </conditionalFormatting>
  <conditionalFormatting sqref="O56">
    <cfRule type="containsErrors" dxfId="196" priority="64">
      <formula>ISERROR(O56)</formula>
    </cfRule>
  </conditionalFormatting>
  <conditionalFormatting sqref="E113:K113">
    <cfRule type="expression" dxfId="195" priority="75" stopIfTrue="1">
      <formula>#N/A</formula>
    </cfRule>
  </conditionalFormatting>
  <conditionalFormatting sqref="E113:K113">
    <cfRule type="containsErrors" dxfId="194" priority="74">
      <formula>ISERROR(E113)</formula>
    </cfRule>
  </conditionalFormatting>
  <conditionalFormatting sqref="E113:K113">
    <cfRule type="expression" dxfId="193" priority="73" stopIfTrue="1">
      <formula>#N/A</formula>
    </cfRule>
  </conditionalFormatting>
  <conditionalFormatting sqref="E113:K113">
    <cfRule type="containsErrors" dxfId="192" priority="72">
      <formula>ISERROR(E113)</formula>
    </cfRule>
  </conditionalFormatting>
  <conditionalFormatting sqref="E56:I103">
    <cfRule type="expression" dxfId="191" priority="63" stopIfTrue="1">
      <formula>#N/A</formula>
    </cfRule>
  </conditionalFormatting>
  <conditionalFormatting sqref="E56:I103">
    <cfRule type="containsErrors" dxfId="190" priority="62">
      <formula>ISERROR(E56)</formula>
    </cfRule>
  </conditionalFormatting>
  <conditionalFormatting sqref="E56:I103">
    <cfRule type="expression" dxfId="189" priority="61" stopIfTrue="1">
      <formula>#N/A</formula>
    </cfRule>
  </conditionalFormatting>
  <conditionalFormatting sqref="E56:I103">
    <cfRule type="containsErrors" dxfId="188" priority="60">
      <formula>ISERROR(E56)</formula>
    </cfRule>
  </conditionalFormatting>
  <conditionalFormatting sqref="K56:K103">
    <cfRule type="expression" dxfId="187" priority="59" stopIfTrue="1">
      <formula>#N/A</formula>
    </cfRule>
  </conditionalFormatting>
  <conditionalFormatting sqref="K56:K103">
    <cfRule type="containsErrors" dxfId="186" priority="58">
      <formula>ISERROR(K56)</formula>
    </cfRule>
  </conditionalFormatting>
  <conditionalFormatting sqref="K56:K103">
    <cfRule type="expression" dxfId="185" priority="57" stopIfTrue="1">
      <formula>#N/A</formula>
    </cfRule>
  </conditionalFormatting>
  <conditionalFormatting sqref="K56:K103">
    <cfRule type="containsErrors" dxfId="184" priority="56">
      <formula>ISERROR(K56)</formula>
    </cfRule>
  </conditionalFormatting>
  <conditionalFormatting sqref="E106:I112">
    <cfRule type="expression" dxfId="183" priority="55" stopIfTrue="1">
      <formula>#N/A</formula>
    </cfRule>
  </conditionalFormatting>
  <conditionalFormatting sqref="E106:I112">
    <cfRule type="containsErrors" dxfId="182" priority="54">
      <formula>ISERROR(E106)</formula>
    </cfRule>
  </conditionalFormatting>
  <conditionalFormatting sqref="E106:I112">
    <cfRule type="expression" dxfId="181" priority="53" stopIfTrue="1">
      <formula>#N/A</formula>
    </cfRule>
  </conditionalFormatting>
  <conditionalFormatting sqref="E106:I112">
    <cfRule type="containsErrors" dxfId="180" priority="52">
      <formula>ISERROR(E106)</formula>
    </cfRule>
  </conditionalFormatting>
  <conditionalFormatting sqref="K106:K112">
    <cfRule type="expression" dxfId="179" priority="51" stopIfTrue="1">
      <formula>#N/A</formula>
    </cfRule>
  </conditionalFormatting>
  <conditionalFormatting sqref="K106:K112">
    <cfRule type="containsErrors" dxfId="178" priority="50">
      <formula>ISERROR(K106)</formula>
    </cfRule>
  </conditionalFormatting>
  <conditionalFormatting sqref="K106:K112">
    <cfRule type="expression" dxfId="177" priority="49" stopIfTrue="1">
      <formula>#N/A</formula>
    </cfRule>
  </conditionalFormatting>
  <conditionalFormatting sqref="K106:K112">
    <cfRule type="containsErrors" dxfId="176" priority="48">
      <formula>ISERROR(K106)</formula>
    </cfRule>
  </conditionalFormatting>
  <conditionalFormatting sqref="C113:D113">
    <cfRule type="containsErrors" dxfId="175" priority="47">
      <formula>ISERROR(C113)</formula>
    </cfRule>
  </conditionalFormatting>
  <conditionalFormatting sqref="C114:D114">
    <cfRule type="containsErrors" dxfId="174" priority="44">
      <formula>ISERROR(C114)</formula>
    </cfRule>
  </conditionalFormatting>
  <conditionalFormatting sqref="C115:D115">
    <cfRule type="containsErrors" dxfId="173" priority="43">
      <formula>ISERROR(C115)</formula>
    </cfRule>
  </conditionalFormatting>
  <conditionalFormatting sqref="C38:D39">
    <cfRule type="expression" dxfId="172" priority="36" stopIfTrue="1">
      <formula>#N/A</formula>
    </cfRule>
  </conditionalFormatting>
  <conditionalFormatting sqref="C38:D39">
    <cfRule type="containsErrors" dxfId="171" priority="35">
      <formula>ISERROR(C38)</formula>
    </cfRule>
  </conditionalFormatting>
  <conditionalFormatting sqref="F55">
    <cfRule type="expression" dxfId="170" priority="34" stopIfTrue="1">
      <formula>#N/A</formula>
    </cfRule>
  </conditionalFormatting>
  <conditionalFormatting sqref="F55">
    <cfRule type="containsErrors" dxfId="169" priority="33">
      <formula>ISERROR(F55)</formula>
    </cfRule>
  </conditionalFormatting>
  <conditionalFormatting sqref="F55">
    <cfRule type="expression" dxfId="168" priority="32" stopIfTrue="1">
      <formula>#N/A</formula>
    </cfRule>
  </conditionalFormatting>
  <conditionalFormatting sqref="F55">
    <cfRule type="containsErrors" dxfId="167" priority="31">
      <formula>ISERROR(F55)</formula>
    </cfRule>
  </conditionalFormatting>
  <conditionalFormatting sqref="H55">
    <cfRule type="expression" dxfId="166" priority="30" stopIfTrue="1">
      <formula>#N/A</formula>
    </cfRule>
  </conditionalFormatting>
  <conditionalFormatting sqref="H55">
    <cfRule type="containsErrors" dxfId="165" priority="29">
      <formula>ISERROR(H55)</formula>
    </cfRule>
  </conditionalFormatting>
  <conditionalFormatting sqref="H55">
    <cfRule type="expression" dxfId="164" priority="28" stopIfTrue="1">
      <formula>#N/A</formula>
    </cfRule>
  </conditionalFormatting>
  <conditionalFormatting sqref="H55">
    <cfRule type="containsErrors" dxfId="163" priority="27">
      <formula>ISERROR(H55)</formula>
    </cfRule>
  </conditionalFormatting>
  <conditionalFormatting sqref="A117:B118 B113:B115 A37:B56">
    <cfRule type="containsErrors" dxfId="162" priority="22">
      <formula>ISERROR(A37)</formula>
    </cfRule>
  </conditionalFormatting>
  <conditionalFormatting sqref="B116">
    <cfRule type="containsErrors" dxfId="161" priority="20">
      <formula>ISERROR(B116)</formula>
    </cfRule>
  </conditionalFormatting>
  <conditionalFormatting sqref="A116:B116">
    <cfRule type="containsErrors" dxfId="160" priority="19">
      <formula>ISERROR(A116)</formula>
    </cfRule>
  </conditionalFormatting>
  <conditionalFormatting sqref="A57:B99 A100:A103 A113:B115 A106:A112 B100:B112">
    <cfRule type="containsErrors" dxfId="159" priority="21">
      <formula>ISERROR(A57)</formula>
    </cfRule>
  </conditionalFormatting>
  <conditionalFormatting sqref="E104:I104">
    <cfRule type="expression" dxfId="158" priority="18" stopIfTrue="1">
      <formula>#N/A</formula>
    </cfRule>
  </conditionalFormatting>
  <conditionalFormatting sqref="E104:I104">
    <cfRule type="containsErrors" dxfId="157" priority="17">
      <formula>ISERROR(E104)</formula>
    </cfRule>
  </conditionalFormatting>
  <conditionalFormatting sqref="E104:I104">
    <cfRule type="expression" dxfId="156" priority="16" stopIfTrue="1">
      <formula>#N/A</formula>
    </cfRule>
  </conditionalFormatting>
  <conditionalFormatting sqref="E104:I104">
    <cfRule type="containsErrors" dxfId="155" priority="15">
      <formula>ISERROR(E104)</formula>
    </cfRule>
  </conditionalFormatting>
  <conditionalFormatting sqref="K104">
    <cfRule type="expression" dxfId="154" priority="14" stopIfTrue="1">
      <formula>#N/A</formula>
    </cfRule>
  </conditionalFormatting>
  <conditionalFormatting sqref="K104">
    <cfRule type="containsErrors" dxfId="153" priority="13">
      <formula>ISERROR(K104)</formula>
    </cfRule>
  </conditionalFormatting>
  <conditionalFormatting sqref="K104">
    <cfRule type="expression" dxfId="152" priority="12" stopIfTrue="1">
      <formula>#N/A</formula>
    </cfRule>
  </conditionalFormatting>
  <conditionalFormatting sqref="K104">
    <cfRule type="containsErrors" dxfId="151" priority="11">
      <formula>ISERROR(K104)</formula>
    </cfRule>
  </conditionalFormatting>
  <conditionalFormatting sqref="A104">
    <cfRule type="containsErrors" dxfId="150" priority="10">
      <formula>ISERROR(A104)</formula>
    </cfRule>
  </conditionalFormatting>
  <conditionalFormatting sqref="E105:I105">
    <cfRule type="expression" dxfId="149" priority="9" stopIfTrue="1">
      <formula>#N/A</formula>
    </cfRule>
  </conditionalFormatting>
  <conditionalFormatting sqref="E105:I105">
    <cfRule type="containsErrors" dxfId="148" priority="8">
      <formula>ISERROR(E105)</formula>
    </cfRule>
  </conditionalFormatting>
  <conditionalFormatting sqref="E105:I105">
    <cfRule type="expression" dxfId="147" priority="7" stopIfTrue="1">
      <formula>#N/A</formula>
    </cfRule>
  </conditionalFormatting>
  <conditionalFormatting sqref="E105:I105">
    <cfRule type="containsErrors" dxfId="146" priority="6">
      <formula>ISERROR(E105)</formula>
    </cfRule>
  </conditionalFormatting>
  <conditionalFormatting sqref="K105">
    <cfRule type="expression" dxfId="145" priority="5" stopIfTrue="1">
      <formula>#N/A</formula>
    </cfRule>
  </conditionalFormatting>
  <conditionalFormatting sqref="K105">
    <cfRule type="containsErrors" dxfId="144" priority="4">
      <formula>ISERROR(K105)</formula>
    </cfRule>
  </conditionalFormatting>
  <conditionalFormatting sqref="K105">
    <cfRule type="expression" dxfId="143" priority="3" stopIfTrue="1">
      <formula>#N/A</formula>
    </cfRule>
  </conditionalFormatting>
  <conditionalFormatting sqref="K105">
    <cfRule type="containsErrors" dxfId="142" priority="2">
      <formula>ISERROR(K105)</formula>
    </cfRule>
  </conditionalFormatting>
  <conditionalFormatting sqref="A105">
    <cfRule type="containsErrors" dxfId="141" priority="1">
      <formula>ISERROR(A105)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104775</xdr:colOff>
                    <xdr:row>5</xdr:row>
                    <xdr:rowOff>180975</xdr:rowOff>
                  </from>
                  <to>
                    <xdr:col>10</xdr:col>
                    <xdr:colOff>314325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/>
  </sheetViews>
  <sheetFormatPr baseColWidth="10" defaultColWidth="11.19921875" defaultRowHeight="12.75" x14ac:dyDescent="0.2"/>
  <cols>
    <col min="1" max="1" width="6.19921875" style="36" customWidth="1"/>
    <col min="2" max="2" width="3.69921875" style="36" customWidth="1"/>
    <col min="3" max="6" width="4.69921875" style="36" customWidth="1"/>
    <col min="7" max="7" width="2.19921875" style="36" customWidth="1"/>
    <col min="8" max="13" width="4.69921875" style="36" customWidth="1"/>
    <col min="14" max="14" width="2.19921875" style="36" customWidth="1"/>
    <col min="15" max="20" width="4.69921875" style="36" customWidth="1"/>
    <col min="21" max="21" width="2.19921875" style="36" customWidth="1"/>
    <col min="22" max="27" width="4.69921875" style="36" customWidth="1"/>
    <col min="28" max="28" width="2.19921875" style="36" customWidth="1"/>
    <col min="29" max="29" width="4.69921875" style="36" customWidth="1"/>
    <col min="30" max="31" width="3.69921875" style="36" customWidth="1"/>
    <col min="32" max="16384" width="11.19921875" style="36"/>
  </cols>
  <sheetData>
    <row r="1" spans="1:103" s="22" customFormat="1" ht="5.0999999999999996" customHeight="1" x14ac:dyDescent="0.2">
      <c r="A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E1" s="65"/>
      <c r="AF1" s="65"/>
    </row>
    <row r="2" spans="1:103" s="2" customFormat="1" ht="5.0999999999999996" customHeight="1" x14ac:dyDescent="0.2">
      <c r="A2" s="65"/>
      <c r="B2" s="22"/>
      <c r="C2" s="22"/>
      <c r="D2" s="22"/>
      <c r="E2" s="22"/>
      <c r="F2" s="22"/>
      <c r="G2" s="22"/>
      <c r="H2" s="22"/>
      <c r="I2" s="22"/>
      <c r="J2" s="22"/>
      <c r="K2" s="22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2"/>
      <c r="AE2" s="65"/>
      <c r="AF2" s="65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</row>
    <row r="3" spans="1:103" s="2" customFormat="1" ht="30" customHeight="1" x14ac:dyDescent="0.4">
      <c r="A3" s="65"/>
      <c r="B3" s="22"/>
      <c r="C3" s="22"/>
      <c r="D3" s="22"/>
      <c r="E3" s="23"/>
      <c r="F3" s="22"/>
      <c r="G3" s="22"/>
      <c r="H3" s="67" t="str">
        <f>te!$A$77</f>
        <v>Marktmietenindizes von Renditeimmobilien</v>
      </c>
      <c r="I3" s="22"/>
      <c r="J3" s="22"/>
      <c r="K3" s="22"/>
      <c r="L3" s="22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2"/>
      <c r="AE3" s="65"/>
      <c r="AF3" s="65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</row>
    <row r="4" spans="1:103" s="2" customFormat="1" ht="30.75" customHeight="1" x14ac:dyDescent="0.4">
      <c r="A4" s="65"/>
      <c r="B4" s="22"/>
      <c r="C4" s="22"/>
      <c r="D4" s="22"/>
      <c r="E4" s="23"/>
      <c r="F4" s="22"/>
      <c r="G4" s="22"/>
      <c r="H4" s="67" t="str">
        <f>hi!$G$5</f>
        <v>1. Quartal 2022</v>
      </c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2"/>
      <c r="AE4" s="65"/>
      <c r="AF4" s="65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</row>
    <row r="5" spans="1:103" s="2" customFormat="1" ht="15" x14ac:dyDescent="0.2">
      <c r="A5" s="65"/>
      <c r="B5" s="22"/>
      <c r="C5" s="22"/>
      <c r="D5" s="22"/>
      <c r="E5" s="68"/>
      <c r="F5" s="22"/>
      <c r="G5" s="69"/>
      <c r="H5" s="68"/>
      <c r="I5" s="70"/>
      <c r="J5" s="70"/>
      <c r="K5" s="70"/>
      <c r="L5" s="70"/>
      <c r="M5" s="71"/>
      <c r="N5" s="71"/>
      <c r="O5" s="23"/>
      <c r="P5" s="23"/>
      <c r="Q5" s="23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65"/>
      <c r="AF5" s="65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</row>
    <row r="6" spans="1:103" s="2" customFormat="1" ht="15" x14ac:dyDescent="0.2">
      <c r="A6" s="65"/>
      <c r="B6" s="22"/>
      <c r="C6" s="22"/>
      <c r="D6" s="22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65"/>
      <c r="AF6" s="65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</row>
    <row r="7" spans="1:103" s="2" customFormat="1" ht="15" x14ac:dyDescent="0.2">
      <c r="A7" s="65"/>
      <c r="B7" s="22"/>
      <c r="C7" s="22"/>
      <c r="D7" s="22"/>
      <c r="E7" s="70"/>
      <c r="F7" s="70"/>
      <c r="G7" s="22"/>
      <c r="H7" s="22"/>
      <c r="I7" s="22"/>
      <c r="J7" s="22"/>
      <c r="K7" s="70"/>
      <c r="L7" s="71"/>
      <c r="M7" s="71"/>
      <c r="N7" s="23"/>
      <c r="O7" s="23"/>
      <c r="P7" s="23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65"/>
      <c r="AF7" s="65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</row>
    <row r="8" spans="1:103" s="2" customFormat="1" ht="15" x14ac:dyDescent="0.2">
      <c r="A8" s="65"/>
      <c r="B8" s="22"/>
      <c r="C8" s="22"/>
      <c r="D8" s="22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65"/>
      <c r="AF8" s="65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</row>
    <row r="9" spans="1:103" s="2" customFormat="1" ht="15" x14ac:dyDescent="0.2">
      <c r="A9" s="65"/>
      <c r="B9" s="22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22"/>
      <c r="AE9" s="65"/>
      <c r="AF9" s="65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</row>
    <row r="10" spans="1:103" s="2" customFormat="1" ht="6" customHeight="1" x14ac:dyDescent="0.2">
      <c r="A10" s="1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65"/>
      <c r="AF10" s="65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</row>
    <row r="11" spans="1:103" s="2" customFormat="1" x14ac:dyDescent="0.2">
      <c r="A11" s="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65"/>
      <c r="AF11" s="65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</row>
    <row r="12" spans="1:103" s="4" customFormat="1" ht="18" customHeight="1" x14ac:dyDescent="0.25">
      <c r="A12" s="1"/>
      <c r="B12" s="22"/>
      <c r="C12" s="23" t="str">
        <f>te!A43</f>
        <v>FPRE-Regionen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65"/>
      <c r="AF12" s="65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</row>
    <row r="13" spans="1:103" s="4" customFormat="1" ht="18" customHeight="1" x14ac:dyDescent="0.25">
      <c r="A13" s="1"/>
      <c r="B13" s="22"/>
      <c r="C13" s="231"/>
      <c r="D13" s="231"/>
      <c r="E13" s="231"/>
      <c r="F13" s="231"/>
      <c r="G13" s="231"/>
      <c r="H13" s="231"/>
      <c r="I13" s="231"/>
      <c r="J13" s="231"/>
      <c r="K13" s="231"/>
      <c r="L13" s="231"/>
      <c r="M13" s="231"/>
      <c r="N13" s="231"/>
      <c r="O13" s="231"/>
      <c r="P13" s="85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65"/>
      <c r="AF13" s="65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</row>
    <row r="14" spans="1:103" s="2" customFormat="1" x14ac:dyDescent="0.2">
      <c r="A14" s="1"/>
      <c r="B14" s="22"/>
      <c r="C14" s="232" t="str">
        <f>CONCATENATE(hi!A45,": ",hi!B45)</f>
        <v>1: Region Genfersee</v>
      </c>
      <c r="D14" s="232"/>
      <c r="E14" s="232"/>
      <c r="F14" s="232"/>
      <c r="G14" s="232"/>
      <c r="H14" s="232"/>
      <c r="I14" s="232"/>
      <c r="J14" s="232" t="str">
        <f>CONCATENATE(hi!A46,": ",hi!B46)</f>
        <v>2: Region Jura</v>
      </c>
      <c r="K14" s="232"/>
      <c r="L14" s="232"/>
      <c r="M14" s="232"/>
      <c r="N14" s="232"/>
      <c r="O14" s="232"/>
      <c r="P14" s="24"/>
      <c r="Q14" s="233" t="str">
        <f>CONCATENATE(hi!A47,": ",hi!B47)</f>
        <v>3: Region Mittelland</v>
      </c>
      <c r="R14" s="233"/>
      <c r="S14" s="233"/>
      <c r="T14" s="233"/>
      <c r="U14" s="233"/>
      <c r="V14" s="233"/>
      <c r="W14" s="233"/>
      <c r="X14" s="233" t="str">
        <f>CONCATENATE(hi!A48,": ",hi!B48)</f>
        <v>4: Region Basel</v>
      </c>
      <c r="Y14" s="233"/>
      <c r="Z14" s="233"/>
      <c r="AA14" s="233"/>
      <c r="AB14" s="233"/>
      <c r="AC14" s="233"/>
      <c r="AD14" s="22"/>
      <c r="AE14" s="65"/>
      <c r="AF14" s="6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</row>
    <row r="15" spans="1:103" s="2" customFormat="1" x14ac:dyDescent="0.2">
      <c r="A15" s="1"/>
      <c r="B15" s="22"/>
      <c r="C15" s="22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2"/>
      <c r="Q15" s="22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65"/>
      <c r="AF15" s="65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</row>
    <row r="16" spans="1:103" s="2" customFormat="1" x14ac:dyDescent="0.2">
      <c r="A16" s="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2"/>
      <c r="AE16" s="65"/>
      <c r="AF16" s="65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</row>
    <row r="17" spans="1:96" s="2" customFormat="1" x14ac:dyDescent="0.2">
      <c r="A17" s="1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2"/>
      <c r="AE17" s="65"/>
      <c r="AF17" s="65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</row>
    <row r="18" spans="1:96" s="2" customFormat="1" x14ac:dyDescent="0.2">
      <c r="A18" s="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2"/>
      <c r="AE18" s="65"/>
      <c r="AF18" s="65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</row>
    <row r="19" spans="1:96" s="2" customFormat="1" x14ac:dyDescent="0.2">
      <c r="A19" s="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2"/>
      <c r="AE19" s="65"/>
      <c r="AF19" s="65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</row>
    <row r="20" spans="1:96" s="2" customFormat="1" x14ac:dyDescent="0.2">
      <c r="A20" s="1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2"/>
      <c r="AE20" s="65"/>
      <c r="AF20" s="65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</row>
    <row r="21" spans="1:96" s="2" customFormat="1" x14ac:dyDescent="0.2">
      <c r="A21" s="1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65"/>
      <c r="AF21" s="65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</row>
    <row r="22" spans="1:96" s="2" customFormat="1" x14ac:dyDescent="0.2">
      <c r="A22" s="1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65"/>
      <c r="AF22" s="65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</row>
    <row r="23" spans="1:96" s="2" customFormat="1" x14ac:dyDescent="0.2">
      <c r="A23" s="1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65"/>
      <c r="AF23" s="65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</row>
    <row r="24" spans="1:96" s="2" customFormat="1" x14ac:dyDescent="0.2">
      <c r="A24" s="1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86"/>
      <c r="R24" s="24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22"/>
      <c r="AE24" s="65"/>
      <c r="AF24" s="65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</row>
    <row r="25" spans="1:96" s="2" customFormat="1" x14ac:dyDescent="0.2">
      <c r="A25" s="1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86"/>
      <c r="R25" s="24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22"/>
      <c r="AE25" s="65"/>
      <c r="AF25" s="65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</row>
    <row r="26" spans="1:96" s="2" customFormat="1" ht="30" customHeight="1" x14ac:dyDescent="0.2">
      <c r="A26" s="1"/>
      <c r="B26" s="22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22"/>
      <c r="Q26" s="86"/>
      <c r="R26" s="24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22"/>
      <c r="AE26" s="65"/>
      <c r="AF26" s="65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</row>
    <row r="27" spans="1:96" s="2" customFormat="1" x14ac:dyDescent="0.2">
      <c r="A27" s="1"/>
      <c r="B27" s="22"/>
      <c r="C27" s="232" t="str">
        <f>CONCATENATE(hi!A49,": ",hi!B49)</f>
        <v>5: Region Zürich</v>
      </c>
      <c r="D27" s="232"/>
      <c r="E27" s="232"/>
      <c r="F27" s="232"/>
      <c r="G27" s="232"/>
      <c r="H27" s="232"/>
      <c r="I27" s="232"/>
      <c r="J27" s="232" t="str">
        <f>CONCATENATE(hi!A50,": ",hi!B50)</f>
        <v>6: Region Ostschweiz</v>
      </c>
      <c r="K27" s="232"/>
      <c r="L27" s="232"/>
      <c r="M27" s="232"/>
      <c r="N27" s="232"/>
      <c r="O27" s="232"/>
      <c r="P27" s="24"/>
      <c r="Q27" s="233" t="str">
        <f>CONCATENATE(hi!A51,": ",hi!B51)</f>
        <v>7: Region Alpenraum</v>
      </c>
      <c r="R27" s="233"/>
      <c r="S27" s="233"/>
      <c r="T27" s="233"/>
      <c r="U27" s="233"/>
      <c r="V27" s="233"/>
      <c r="W27" s="233"/>
      <c r="X27" s="233" t="str">
        <f>CONCATENATE(hi!A52,": ",hi!B52)</f>
        <v>8: Region Südschweiz</v>
      </c>
      <c r="Y27" s="233"/>
      <c r="Z27" s="233"/>
      <c r="AA27" s="233"/>
      <c r="AB27" s="233"/>
      <c r="AC27" s="233"/>
      <c r="AD27" s="22"/>
      <c r="AE27" s="65"/>
      <c r="AF27" s="65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</row>
    <row r="28" spans="1:96" s="2" customFormat="1" x14ac:dyDescent="0.2">
      <c r="A28" s="1"/>
      <c r="B28" s="22"/>
      <c r="C28" s="139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2"/>
      <c r="Q28" s="46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24"/>
      <c r="AE28" s="65"/>
      <c r="AF28" s="65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</row>
    <row r="29" spans="1:96" s="2" customFormat="1" x14ac:dyDescent="0.2">
      <c r="A29" s="1"/>
      <c r="B29" s="22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22"/>
      <c r="Q29" s="89"/>
      <c r="R29" s="24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24"/>
      <c r="AE29" s="65"/>
      <c r="AF29" s="65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</row>
    <row r="30" spans="1:96" s="2" customFormat="1" x14ac:dyDescent="0.2">
      <c r="A30" s="1"/>
      <c r="B30" s="22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22"/>
      <c r="Q30" s="89"/>
      <c r="R30" s="24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24"/>
      <c r="AE30" s="65"/>
      <c r="AF30" s="65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</row>
    <row r="31" spans="1:96" s="2" customFormat="1" x14ac:dyDescent="0.2">
      <c r="A31" s="1"/>
      <c r="B31" s="22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22"/>
      <c r="Q31" s="89"/>
      <c r="R31" s="24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24"/>
      <c r="AE31" s="65"/>
      <c r="AF31" s="65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</row>
    <row r="32" spans="1:96" s="2" customFormat="1" x14ac:dyDescent="0.2">
      <c r="A32" s="1"/>
      <c r="B32" s="22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22"/>
      <c r="Q32" s="89"/>
      <c r="R32" s="24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24"/>
      <c r="AE32" s="65"/>
      <c r="AF32" s="65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</row>
    <row r="33" spans="1:104" s="2" customFormat="1" x14ac:dyDescent="0.2">
      <c r="A33" s="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89"/>
      <c r="R33" s="24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24"/>
      <c r="AE33" s="65"/>
      <c r="AF33" s="65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</row>
    <row r="34" spans="1:104" s="2" customFormat="1" x14ac:dyDescent="0.2">
      <c r="A34" s="1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89"/>
      <c r="R34" s="24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22"/>
      <c r="AE34" s="65"/>
      <c r="AF34" s="65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</row>
    <row r="35" spans="1:104" s="2" customFormat="1" x14ac:dyDescent="0.2">
      <c r="A35" s="1"/>
      <c r="B35" s="22"/>
      <c r="C35" s="86"/>
      <c r="D35" s="24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22"/>
      <c r="Q35" s="89"/>
      <c r="R35" s="24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22"/>
      <c r="AE35" s="65"/>
      <c r="AF35" s="65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</row>
    <row r="36" spans="1:104" s="2" customFormat="1" x14ac:dyDescent="0.2">
      <c r="A36" s="1"/>
      <c r="B36" s="22"/>
      <c r="C36" s="86"/>
      <c r="D36" s="24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22"/>
      <c r="Q36" s="89"/>
      <c r="R36" s="24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22"/>
      <c r="AE36" s="65"/>
      <c r="AF36" s="65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</row>
    <row r="37" spans="1:104" s="2" customFormat="1" x14ac:dyDescent="0.2">
      <c r="A37" s="1"/>
      <c r="B37" s="22"/>
      <c r="C37" s="86"/>
      <c r="D37" s="24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6"/>
      <c r="Q37" s="89"/>
      <c r="R37" s="24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65"/>
      <c r="AF37" s="65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</row>
    <row r="38" spans="1:104" s="2" customFormat="1" x14ac:dyDescent="0.2">
      <c r="A38" s="1"/>
      <c r="B38" s="22"/>
      <c r="C38" s="86"/>
      <c r="D38" s="24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6"/>
      <c r="Q38" s="89"/>
      <c r="R38" s="24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65"/>
      <c r="AF38" s="65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</row>
    <row r="39" spans="1:104" s="2" customFormat="1" x14ac:dyDescent="0.2">
      <c r="A39" s="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86"/>
      <c r="Q39" s="89"/>
      <c r="R39" s="24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65"/>
      <c r="AF39" s="65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</row>
    <row r="40" spans="1:104" s="2" customFormat="1" x14ac:dyDescent="0.2">
      <c r="A40" s="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9"/>
      <c r="Q40" s="229"/>
      <c r="R40" s="229"/>
      <c r="S40" s="229"/>
      <c r="T40" s="229"/>
      <c r="U40" s="229"/>
      <c r="V40" s="229"/>
      <c r="W40" s="229"/>
      <c r="X40" s="230"/>
      <c r="Y40" s="22"/>
      <c r="Z40" s="22"/>
      <c r="AA40" s="22"/>
      <c r="AB40" s="22"/>
      <c r="AC40" s="22"/>
      <c r="AD40" s="22"/>
      <c r="AE40" s="65"/>
      <c r="AF40" s="65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</row>
    <row r="41" spans="1:104" s="2" customFormat="1" x14ac:dyDescent="0.2">
      <c r="A41" s="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65"/>
      <c r="AF41" s="65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</row>
    <row r="42" spans="1:104" s="2" customFormat="1" x14ac:dyDescent="0.2">
      <c r="A42" s="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65"/>
      <c r="AF42" s="65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</row>
    <row r="43" spans="1:104" s="2" customFormat="1" x14ac:dyDescent="0.2">
      <c r="A43" s="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65"/>
      <c r="AF43" s="65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</row>
    <row r="44" spans="1:104" s="2" customFormat="1" x14ac:dyDescent="0.2">
      <c r="A44" s="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65"/>
      <c r="AF44" s="65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</row>
    <row r="45" spans="1:104" s="2" customFormat="1" ht="4.5" customHeight="1" x14ac:dyDescent="0.2">
      <c r="A45" s="1"/>
      <c r="B45" s="22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22"/>
      <c r="AE45" s="65"/>
      <c r="AF45" s="65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</row>
    <row r="46" spans="1:104" s="2" customFormat="1" ht="9.9499999999999993" customHeight="1" x14ac:dyDescent="0.2">
      <c r="A46" s="65"/>
      <c r="B46" s="90"/>
      <c r="C46" s="220" t="s">
        <v>20</v>
      </c>
      <c r="D46" s="220"/>
      <c r="E46" s="220"/>
      <c r="F46" s="91"/>
      <c r="G46" s="91"/>
      <c r="H46" s="80" t="str">
        <f>te!$A$77</f>
        <v>Marktmietenindizes von Renditeimmobilien</v>
      </c>
      <c r="I46" s="92"/>
      <c r="J46" s="92"/>
      <c r="K46" s="92"/>
      <c r="L46" s="90"/>
      <c r="M46" s="90"/>
      <c r="N46" s="90"/>
      <c r="O46" s="90"/>
      <c r="P46" s="90"/>
      <c r="Q46" s="90"/>
      <c r="R46" s="90"/>
      <c r="S46" s="90"/>
      <c r="T46" s="90"/>
      <c r="U46" s="93"/>
      <c r="V46" s="93"/>
      <c r="W46" s="93"/>
      <c r="X46" s="93"/>
      <c r="Y46" s="93"/>
      <c r="Z46" s="93"/>
      <c r="AA46" s="93"/>
      <c r="AB46" s="93"/>
      <c r="AC46" s="81" t="str">
        <f>hi!$G$5</f>
        <v>1. Quartal 2022</v>
      </c>
      <c r="AD46" s="22"/>
      <c r="AE46" s="65"/>
      <c r="AF46" s="65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</row>
    <row r="47" spans="1:104" s="2" customFormat="1" ht="9.9499999999999993" customHeight="1" x14ac:dyDescent="0.2">
      <c r="A47" s="65"/>
      <c r="B47" s="90"/>
      <c r="C47" s="220" t="s">
        <v>0</v>
      </c>
      <c r="D47" s="220"/>
      <c r="E47" s="220"/>
      <c r="F47" s="92"/>
      <c r="G47" s="92"/>
      <c r="H47" s="92"/>
      <c r="I47" s="92"/>
      <c r="J47" s="92"/>
      <c r="K47" s="92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22"/>
      <c r="AE47" s="65"/>
      <c r="AF47" s="65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</row>
    <row r="48" spans="1:104" s="2" customFormat="1" ht="8.1" customHeight="1" x14ac:dyDescent="0.2">
      <c r="A48" s="65"/>
      <c r="B48" s="90"/>
      <c r="C48" s="92"/>
      <c r="D48" s="92"/>
      <c r="E48" s="92"/>
      <c r="F48" s="92"/>
      <c r="G48" s="92"/>
      <c r="H48" s="92"/>
      <c r="I48" s="92"/>
      <c r="J48" s="92"/>
      <c r="K48" s="92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22"/>
      <c r="AE48" s="65"/>
      <c r="AF48" s="65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</row>
    <row r="49" spans="1:96" s="2" customForma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65"/>
      <c r="AF49" s="65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</row>
    <row r="50" spans="1:96" s="2" customForma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65"/>
      <c r="AF50" s="65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</row>
    <row r="51" spans="1:96" s="2" customForma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65"/>
      <c r="AF51" s="65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</row>
    <row r="52" spans="1:96" s="2" customForma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65"/>
      <c r="AF52" s="65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</row>
    <row r="53" spans="1:96" s="2" customForma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65"/>
      <c r="AF53" s="65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</row>
    <row r="54" spans="1:96" s="2" customForma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65"/>
      <c r="AF54" s="65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</row>
    <row r="55" spans="1:96" s="2" customForma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65"/>
      <c r="AF55" s="65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</row>
    <row r="56" spans="1:96" s="2" customForma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65"/>
      <c r="AF56" s="65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</row>
    <row r="57" spans="1:96" s="2" customForma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65"/>
      <c r="AF57" s="65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</row>
    <row r="58" spans="1:96" s="2" customForma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65"/>
      <c r="AF58" s="65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</row>
    <row r="59" spans="1:96" s="2" customForma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65"/>
      <c r="AF59" s="65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</row>
    <row r="60" spans="1:96" s="2" customForma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65"/>
      <c r="AF60" s="65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</row>
    <row r="61" spans="1:96" s="2" customForma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65"/>
      <c r="AF61" s="65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</row>
    <row r="62" spans="1:96" s="2" customForma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65"/>
      <c r="AF62" s="65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</row>
    <row r="63" spans="1:96" s="2" customForma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65"/>
      <c r="AF63" s="65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</row>
    <row r="64" spans="1:96" s="2" customForma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65"/>
      <c r="AF64" s="65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</row>
    <row r="65" spans="1:96" s="2" customForma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65"/>
      <c r="AF65" s="65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</row>
    <row r="66" spans="1:96" s="2" customForma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65"/>
      <c r="AF66" s="65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</row>
    <row r="67" spans="1:96" s="2" customForma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65"/>
      <c r="AF67" s="65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</row>
    <row r="68" spans="1:96" s="2" customForma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65"/>
      <c r="AF68" s="65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</row>
    <row r="69" spans="1:96" s="2" customForma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65"/>
      <c r="AF69" s="65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</row>
    <row r="70" spans="1:96" s="2" customForma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65"/>
      <c r="AF70" s="65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</row>
    <row r="71" spans="1:96" s="2" customForma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65"/>
      <c r="AF71" s="65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</row>
    <row r="72" spans="1:96" s="2" customForma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65"/>
      <c r="AF72" s="65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</row>
    <row r="73" spans="1:96" s="2" customForma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65"/>
      <c r="AF73" s="65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</row>
    <row r="74" spans="1:96" s="2" customForma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65"/>
      <c r="AF74" s="65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</row>
    <row r="75" spans="1:96" s="2" customForma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65"/>
      <c r="AF75" s="65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</row>
    <row r="76" spans="1:96" s="2" customForma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65"/>
      <c r="AF76" s="65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</row>
    <row r="77" spans="1:96" s="2" customForma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65"/>
      <c r="AF77" s="65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</row>
    <row r="78" spans="1:96" s="2" customForma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65"/>
      <c r="AF78" s="65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</row>
    <row r="79" spans="1:96" s="2" customForma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65"/>
      <c r="AF79" s="65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</row>
    <row r="80" spans="1:96" s="2" customForma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65"/>
      <c r="AF80" s="65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</row>
    <row r="81" spans="1:96" s="2" customForma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65"/>
      <c r="AF81" s="65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</row>
    <row r="82" spans="1:96" s="2" customForma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65"/>
      <c r="AF82" s="65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</row>
    <row r="83" spans="1:96" s="2" customForma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65"/>
      <c r="AF83" s="65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</row>
    <row r="84" spans="1:96" s="2" customForma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65"/>
      <c r="AF84" s="65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</row>
    <row r="85" spans="1:96" s="2" customForma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65"/>
      <c r="AF85" s="65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</row>
    <row r="86" spans="1:96" s="2" customForma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65"/>
      <c r="AF86" s="65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</row>
    <row r="87" spans="1:96" s="2" customForma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65"/>
      <c r="AF87" s="65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</row>
    <row r="88" spans="1:96" s="2" customForma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65"/>
      <c r="AF88" s="65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</row>
    <row r="89" spans="1:96" s="2" customForma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65"/>
      <c r="AF89" s="65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</row>
    <row r="90" spans="1:96" s="2" customForma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65"/>
      <c r="AF90" s="65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</row>
    <row r="91" spans="1:96" s="2" customForma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65"/>
      <c r="AF91" s="65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</row>
    <row r="92" spans="1:96" s="2" customForma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65"/>
      <c r="AF92" s="65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</row>
    <row r="93" spans="1:96" s="2" customForma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65"/>
      <c r="AF93" s="65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</row>
    <row r="94" spans="1:96" s="2" customForma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65"/>
      <c r="AF94" s="65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</row>
    <row r="95" spans="1:96" s="2" customForma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65"/>
      <c r="AF95" s="65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</row>
    <row r="96" spans="1:96" s="2" customForma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65"/>
      <c r="AF96" s="65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</row>
    <row r="97" spans="1:96" s="2" customForma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65"/>
      <c r="AF97" s="65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</row>
    <row r="98" spans="1:96" s="2" customForma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65"/>
      <c r="AF98" s="65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</row>
    <row r="99" spans="1:96" s="2" customForma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65"/>
      <c r="AF99" s="65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</row>
    <row r="100" spans="1:96" s="2" customForma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65"/>
      <c r="AF100" s="65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</row>
    <row r="101" spans="1:96" s="2" customForma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65"/>
      <c r="AF101" s="65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</row>
    <row r="102" spans="1:96" s="2" customForma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65"/>
      <c r="AF102" s="65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</row>
    <row r="103" spans="1:96" s="2" customForma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65"/>
      <c r="AF103" s="65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</row>
    <row r="104" spans="1:96" s="2" customForma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65"/>
      <c r="AF104" s="65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</row>
    <row r="105" spans="1:96" s="2" customForma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65"/>
      <c r="AF105" s="65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</row>
    <row r="106" spans="1:96" s="2" customForma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65"/>
      <c r="AF106" s="65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</row>
    <row r="107" spans="1:96" s="2" customForma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65"/>
      <c r="AF107" s="65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</row>
    <row r="108" spans="1:96" s="2" customForma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65"/>
      <c r="AF108" s="65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</row>
    <row r="109" spans="1:96" s="2" customForma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65"/>
      <c r="AF109" s="65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</row>
    <row r="110" spans="1:96" s="2" customForma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65"/>
      <c r="AF110" s="65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</row>
    <row r="111" spans="1:96" s="2" customForma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65"/>
      <c r="AF111" s="65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</row>
    <row r="112" spans="1:96" s="2" customForma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65"/>
      <c r="AF112" s="65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</row>
    <row r="113" spans="1:96" s="2" customForma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65"/>
      <c r="AF113" s="65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</row>
    <row r="114" spans="1:96" s="2" customForma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65"/>
      <c r="AF114" s="65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</row>
    <row r="115" spans="1:96" s="2" customForma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65"/>
      <c r="AF115" s="65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</row>
    <row r="116" spans="1:96" s="2" customForma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65"/>
      <c r="AF116" s="65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</row>
    <row r="117" spans="1:96" s="2" customForma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65"/>
      <c r="AF117" s="65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81"/>
  <sheetViews>
    <sheetView workbookViewId="0"/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204"/>
  </cols>
  <sheetData>
    <row r="1" spans="1:87" s="149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87" s="2" customFormat="1" ht="5.0999999999999996" customHeight="1" x14ac:dyDescent="0.2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</row>
    <row r="3" spans="1:87" s="2" customFormat="1" ht="30" customHeight="1" x14ac:dyDescent="0.4">
      <c r="A3" s="65"/>
      <c r="B3" s="24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</row>
    <row r="4" spans="1:87" s="2" customFormat="1" ht="30.75" customHeight="1" x14ac:dyDescent="0.4">
      <c r="A4" s="65"/>
      <c r="B4" s="24"/>
      <c r="C4" s="149"/>
      <c r="D4" s="149"/>
      <c r="E4" s="23"/>
      <c r="F4" s="67" t="str">
        <f>hi!D41&amp;", "&amp;hi!$G$5</f>
        <v>Region Genfersee, 1. Quartal 2022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</row>
    <row r="5" spans="1:87" s="2" customFormat="1" ht="15" x14ac:dyDescent="0.2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</row>
    <row r="6" spans="1:87" s="2" customFormat="1" ht="15" x14ac:dyDescent="0.2">
      <c r="A6" s="65"/>
      <c r="B6" s="24"/>
      <c r="C6" s="149"/>
      <c r="D6" s="149"/>
      <c r="E6" s="70"/>
      <c r="F6" s="70"/>
      <c r="G6" s="149"/>
      <c r="H6" s="23"/>
      <c r="I6" s="23"/>
      <c r="J6" s="23"/>
      <c r="K6" s="23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</row>
    <row r="7" spans="1:87" s="2" customFormat="1" ht="15" x14ac:dyDescent="0.2">
      <c r="A7" s="65"/>
      <c r="B7" s="24"/>
      <c r="C7" s="149"/>
      <c r="D7" s="149"/>
      <c r="E7" s="70"/>
      <c r="F7" s="70" t="str">
        <f>te!$A$96</f>
        <v>Index:</v>
      </c>
      <c r="G7" s="149"/>
      <c r="H7" s="23"/>
      <c r="I7" s="23"/>
      <c r="J7" s="23"/>
      <c r="K7" s="23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</row>
    <row r="8" spans="1:87" s="2" customFormat="1" ht="15" x14ac:dyDescent="0.2">
      <c r="A8" s="65"/>
      <c r="B8" s="24"/>
      <c r="C8" s="149"/>
      <c r="D8" s="149"/>
      <c r="E8" s="70"/>
      <c r="F8" s="70" t="str">
        <f>te!A93</f>
        <v>Region:</v>
      </c>
      <c r="G8" s="149"/>
      <c r="H8" s="23"/>
      <c r="I8" s="23"/>
      <c r="J8" s="23"/>
      <c r="K8" s="23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</row>
    <row r="9" spans="1:87" s="2" customFormat="1" ht="15" x14ac:dyDescent="0.2">
      <c r="A9" s="65"/>
      <c r="B9" s="24"/>
      <c r="C9" s="72"/>
      <c r="D9" s="72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</row>
    <row r="10" spans="1:87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</row>
    <row r="11" spans="1:87" s="2" customFormat="1" ht="22.5" customHeight="1" x14ac:dyDescent="0.2">
      <c r="A11" s="65"/>
      <c r="B11" s="24"/>
      <c r="C11" s="23" t="str">
        <f>C52</f>
        <v>Indexreihen Region Genfersee (1. Quartal 2008 = 100)</v>
      </c>
      <c r="D11" s="23"/>
      <c r="E11" s="23"/>
      <c r="F11" s="23"/>
      <c r="G11" s="23"/>
      <c r="H11" s="23"/>
      <c r="I11" s="23"/>
      <c r="J11" s="23"/>
      <c r="K11" s="23"/>
      <c r="L11" s="23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</row>
    <row r="12" spans="1:87" s="2" customFormat="1" ht="8.1" customHeight="1" x14ac:dyDescent="0.2">
      <c r="A12" s="65"/>
      <c r="B12" s="24"/>
      <c r="C12" s="145"/>
      <c r="D12" s="145"/>
      <c r="E12" s="145"/>
      <c r="F12" s="145"/>
      <c r="G12" s="145"/>
      <c r="H12" s="145"/>
      <c r="I12" s="145"/>
      <c r="J12" s="145"/>
      <c r="K12" s="145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</row>
    <row r="13" spans="1:87" s="2" customFormat="1" ht="17.100000000000001" customHeight="1" x14ac:dyDescent="0.2">
      <c r="A13" s="65"/>
      <c r="B13" s="24"/>
      <c r="C13" s="234" t="str">
        <f>E53</f>
        <v>Mietwohnungen</v>
      </c>
      <c r="D13" s="234"/>
      <c r="E13" s="234"/>
      <c r="F13" s="234"/>
      <c r="G13" s="234"/>
      <c r="H13" s="234"/>
      <c r="I13" s="234"/>
      <c r="J13" s="234"/>
      <c r="K13" s="234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</row>
    <row r="14" spans="1:87" s="2" customFormat="1" ht="17.100000000000001" customHeight="1" x14ac:dyDescent="0.2">
      <c r="A14" s="65"/>
      <c r="B14" s="24"/>
      <c r="C14" s="149"/>
      <c r="D14" s="149"/>
      <c r="E14" s="149"/>
      <c r="F14" s="149"/>
      <c r="G14" s="149"/>
      <c r="H14" s="149"/>
      <c r="I14" s="149"/>
      <c r="J14" s="149"/>
      <c r="K14" s="149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</row>
    <row r="15" spans="1:87" s="2" customFormat="1" ht="15.95" customHeight="1" x14ac:dyDescent="0.2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</row>
    <row r="16" spans="1:87" s="2" customFormat="1" ht="15" x14ac:dyDescent="0.2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</row>
    <row r="17" spans="1:87" s="2" customFormat="1" ht="15" customHeight="1" x14ac:dyDescent="0.2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</row>
    <row r="18" spans="1:87" s="2" customFormat="1" ht="15.75" customHeight="1" x14ac:dyDescent="0.2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</row>
    <row r="19" spans="1:87" s="2" customFormat="1" ht="15" x14ac:dyDescent="0.2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</row>
    <row r="20" spans="1:87" s="2" customFormat="1" ht="15" x14ac:dyDescent="0.2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</row>
    <row r="21" spans="1:87" s="2" customFormat="1" ht="15" x14ac:dyDescent="0.2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</row>
    <row r="22" spans="1:87" s="2" customFormat="1" ht="15" x14ac:dyDescent="0.2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</row>
    <row r="23" spans="1:87" s="2" customFormat="1" ht="15" x14ac:dyDescent="0.2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</row>
    <row r="24" spans="1:87" s="2" customFormat="1" ht="15" x14ac:dyDescent="0.2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</row>
    <row r="25" spans="1:87" s="2" customFormat="1" ht="15" x14ac:dyDescent="0.2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</row>
    <row r="26" spans="1:87" s="2" customFormat="1" ht="15" x14ac:dyDescent="0.2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</row>
    <row r="27" spans="1:87" s="2" customFormat="1" ht="15" x14ac:dyDescent="0.2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</row>
    <row r="28" spans="1:87" s="2" customFormat="1" ht="15" x14ac:dyDescent="0.2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</row>
    <row r="29" spans="1:87" s="2" customFormat="1" ht="15" x14ac:dyDescent="0.2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</row>
    <row r="30" spans="1:87" s="2" customFormat="1" ht="15" x14ac:dyDescent="0.2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</row>
    <row r="31" spans="1:87" s="2" customFormat="1" ht="15" x14ac:dyDescent="0.2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</row>
    <row r="32" spans="1:87" s="2" customFormat="1" ht="15" x14ac:dyDescent="0.2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</row>
    <row r="33" spans="1:100" s="2" customFormat="1" ht="15" x14ac:dyDescent="0.2">
      <c r="A33" s="65"/>
      <c r="B33" s="24"/>
      <c r="C33" s="171" t="str">
        <f>te!$A$10</f>
        <v>Quelle: Marktmietenindizes Fahrländer Partner.</v>
      </c>
      <c r="D33" s="149"/>
      <c r="E33" s="149"/>
      <c r="F33" s="149"/>
      <c r="G33" s="149"/>
      <c r="H33" s="149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</row>
    <row r="34" spans="1:100" s="2" customFormat="1" ht="24.95" customHeight="1" x14ac:dyDescent="0.2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</row>
    <row r="35" spans="1:100" s="2" customFormat="1" ht="15" x14ac:dyDescent="0.2">
      <c r="A35" s="65"/>
      <c r="B35" s="24"/>
      <c r="C35" s="23" t="str">
        <f>te!$A$99</f>
        <v>Veränderungsraten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</row>
    <row r="36" spans="1:100" s="2" customFormat="1" ht="15" customHeight="1" x14ac:dyDescent="0.2">
      <c r="A36" s="65"/>
      <c r="B36" s="95"/>
      <c r="C36" s="98"/>
      <c r="D36" s="99"/>
      <c r="E36" s="217" t="str">
        <f>E53</f>
        <v>Mietwohnungen</v>
      </c>
      <c r="F36" s="217"/>
      <c r="G36" s="217"/>
      <c r="H36" s="217"/>
      <c r="I36" s="217"/>
      <c r="J36" s="124"/>
      <c r="K36" s="124"/>
      <c r="L36" s="38"/>
      <c r="M36" s="128"/>
      <c r="N36" s="127"/>
      <c r="O36" s="235"/>
      <c r="P36" s="235"/>
      <c r="Q36" s="235"/>
      <c r="R36" s="235"/>
      <c r="S36" s="235"/>
      <c r="T36" s="65"/>
      <c r="U36" s="65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</row>
    <row r="37" spans="1:100" s="2" customFormat="1" ht="15" customHeight="1" x14ac:dyDescent="0.2">
      <c r="A37" s="65"/>
      <c r="B37" s="95"/>
      <c r="C37" s="98"/>
      <c r="D37" s="99"/>
      <c r="E37" s="100" t="str">
        <f>D54</f>
        <v>MWG Altbau</v>
      </c>
      <c r="F37" s="100"/>
      <c r="G37" s="100" t="str">
        <f>F54</f>
        <v>MWG Neubau</v>
      </c>
      <c r="H37" s="100"/>
      <c r="I37" s="100" t="str">
        <f>H54</f>
        <v>MWG gesamt</v>
      </c>
      <c r="J37" s="124"/>
      <c r="K37" s="124"/>
      <c r="L37" s="38"/>
      <c r="M37" s="128"/>
      <c r="N37" s="127"/>
      <c r="O37" s="148"/>
      <c r="P37" s="129"/>
      <c r="Q37" s="148"/>
      <c r="R37" s="129"/>
      <c r="S37" s="148"/>
      <c r="T37" s="65"/>
      <c r="U37" s="65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</row>
    <row r="38" spans="1:100" s="2" customFormat="1" ht="15" customHeight="1" x14ac:dyDescent="0.2">
      <c r="A38" s="65"/>
      <c r="B38" s="95"/>
      <c r="C38" s="165" t="str">
        <f>C113</f>
        <v>2021:4 - 2022:1</v>
      </c>
      <c r="D38" s="101"/>
      <c r="E38" s="101">
        <f>E113</f>
        <v>2.2660528061280161E-2</v>
      </c>
      <c r="F38" s="102"/>
      <c r="G38" s="101">
        <f>G113</f>
        <v>5.9373147648102975E-3</v>
      </c>
      <c r="H38" s="102"/>
      <c r="I38" s="101">
        <f>I113</f>
        <v>1.4991562033610295E-2</v>
      </c>
      <c r="J38" s="130"/>
      <c r="K38" s="130"/>
      <c r="L38" s="38"/>
      <c r="M38" s="236"/>
      <c r="N38" s="236"/>
      <c r="O38" s="130"/>
      <c r="P38" s="124"/>
      <c r="Q38" s="130"/>
      <c r="R38" s="124"/>
      <c r="S38" s="130"/>
      <c r="T38" s="65"/>
      <c r="U38" s="65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</row>
    <row r="39" spans="1:100" s="2" customFormat="1" ht="15" customHeight="1" x14ac:dyDescent="0.2">
      <c r="A39" s="65"/>
      <c r="B39" s="95"/>
      <c r="C39" s="165" t="str">
        <f>C114</f>
        <v>2021:1 - 2022:1</v>
      </c>
      <c r="D39" s="101"/>
      <c r="E39" s="101">
        <f>E114</f>
        <v>1.9882015193567693E-2</v>
      </c>
      <c r="F39" s="102"/>
      <c r="G39" s="101">
        <f>G114</f>
        <v>1.5242847906449031E-2</v>
      </c>
      <c r="H39" s="102"/>
      <c r="I39" s="101">
        <f>I114</f>
        <v>1.776830914596772E-2</v>
      </c>
      <c r="J39" s="130"/>
      <c r="K39" s="130"/>
      <c r="L39" s="38"/>
      <c r="M39" s="236"/>
      <c r="N39" s="236"/>
      <c r="O39" s="130"/>
      <c r="P39" s="124"/>
      <c r="Q39" s="130"/>
      <c r="R39" s="124"/>
      <c r="S39" s="130"/>
      <c r="T39" s="65"/>
      <c r="U39" s="65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</row>
    <row r="40" spans="1:100" s="2" customFormat="1" ht="4.5" customHeight="1" x14ac:dyDescent="0.2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166"/>
      <c r="N40" s="166"/>
      <c r="O40" s="166"/>
      <c r="P40" s="166"/>
      <c r="Q40" s="166"/>
      <c r="R40" s="166"/>
      <c r="S40" s="130"/>
      <c r="T40" s="65"/>
      <c r="U40" s="65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</row>
    <row r="41" spans="1:100" s="2" customFormat="1" ht="12.75" customHeight="1" x14ac:dyDescent="0.2">
      <c r="A41" s="65"/>
      <c r="B41" s="95"/>
      <c r="C41" s="215" t="str">
        <f>C115</f>
        <v>Quelle: Marktmietenindizes Fahrländer Partner.</v>
      </c>
      <c r="D41" s="215"/>
      <c r="E41" s="215"/>
      <c r="F41" s="215"/>
      <c r="G41" s="215"/>
      <c r="H41" s="215"/>
      <c r="I41" s="215"/>
      <c r="J41" s="215"/>
      <c r="K41" s="215"/>
      <c r="L41" s="149"/>
      <c r="M41" s="167"/>
      <c r="N41" s="167"/>
      <c r="O41" s="167"/>
      <c r="P41" s="167"/>
      <c r="Q41" s="167"/>
      <c r="R41" s="167"/>
      <c r="S41" s="130"/>
      <c r="T41" s="65"/>
      <c r="U41" s="65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</row>
    <row r="42" spans="1:100" s="2" customFormat="1" ht="69" customHeight="1" x14ac:dyDescent="0.2">
      <c r="A42" s="65"/>
      <c r="B42" s="184"/>
      <c r="C42" s="215"/>
      <c r="D42" s="215"/>
      <c r="E42" s="215"/>
      <c r="F42" s="215"/>
      <c r="G42" s="215"/>
      <c r="H42" s="215"/>
      <c r="I42" s="215"/>
      <c r="J42" s="215"/>
      <c r="K42" s="215"/>
      <c r="L42" s="90"/>
      <c r="M42" s="90"/>
      <c r="N42" s="90"/>
      <c r="O42" s="90"/>
      <c r="P42" s="90"/>
      <c r="Q42" s="90"/>
      <c r="R42" s="90"/>
      <c r="S42" s="130"/>
      <c r="T42" s="65"/>
      <c r="U42" s="65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</row>
    <row r="43" spans="1:100" s="2" customFormat="1" ht="4.5" customHeight="1" x14ac:dyDescent="0.2">
      <c r="A43" s="65"/>
      <c r="B43" s="9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90"/>
      <c r="T43" s="65"/>
      <c r="U43" s="65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</row>
    <row r="44" spans="1:100" s="2" customFormat="1" ht="9.9499999999999993" customHeight="1" x14ac:dyDescent="0.2">
      <c r="A44" s="1"/>
      <c r="B44" s="184"/>
      <c r="C44" s="220" t="s">
        <v>20</v>
      </c>
      <c r="D44" s="220"/>
      <c r="E44" s="220"/>
      <c r="F44" s="80" t="str">
        <f>F3</f>
        <v>Marktmieten- und Baulandindizes von Renditeimmobilien</v>
      </c>
      <c r="I44" s="147"/>
      <c r="J44" s="147"/>
      <c r="K44" s="147"/>
      <c r="L44" s="90"/>
      <c r="M44" s="90"/>
      <c r="N44" s="90"/>
      <c r="O44" s="90"/>
      <c r="P44" s="90"/>
      <c r="Q44" s="90"/>
      <c r="R44" s="81" t="str">
        <f>hi!$G$5</f>
        <v>1. Quartal 2022</v>
      </c>
      <c r="S44" s="90"/>
      <c r="T44" s="65"/>
      <c r="U44" s="65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</row>
    <row r="45" spans="1:100" s="2" customFormat="1" ht="9.9499999999999993" customHeight="1" x14ac:dyDescent="0.2">
      <c r="A45" s="65"/>
      <c r="B45" s="90"/>
      <c r="C45" s="220" t="s">
        <v>0</v>
      </c>
      <c r="D45" s="220"/>
      <c r="E45" s="220"/>
      <c r="G45" s="80"/>
      <c r="H45" s="80"/>
      <c r="I45" s="147"/>
      <c r="J45" s="147"/>
      <c r="K45" s="147"/>
      <c r="L45" s="90"/>
      <c r="M45" s="90"/>
      <c r="N45" s="90"/>
      <c r="O45" s="90"/>
      <c r="P45" s="90"/>
      <c r="Q45" s="90"/>
      <c r="R45" s="90"/>
      <c r="S45" s="90"/>
      <c r="T45" s="65"/>
      <c r="U45" s="65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</row>
    <row r="46" spans="1:100" s="2" customFormat="1" ht="8.1" customHeight="1" x14ac:dyDescent="0.2">
      <c r="A46" s="65"/>
      <c r="B46" s="90"/>
      <c r="C46" s="147"/>
      <c r="D46" s="147"/>
      <c r="E46" s="147"/>
      <c r="F46" s="147"/>
      <c r="G46" s="147"/>
      <c r="H46" s="147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</row>
    <row r="47" spans="1:100" s="2" customFormat="1" ht="8.1" customHeight="1" x14ac:dyDescent="0.2">
      <c r="A47" s="65"/>
      <c r="B47" s="168"/>
      <c r="C47" s="168"/>
      <c r="D47" s="168"/>
      <c r="E47" s="168"/>
      <c r="F47" s="168"/>
      <c r="G47" s="168"/>
      <c r="H47" s="168"/>
      <c r="I47" s="168"/>
      <c r="J47" s="168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</row>
    <row r="48" spans="1:100" s="4" customFormat="1" ht="5.45" customHeight="1" x14ac:dyDescent="0.25">
      <c r="A48" s="65"/>
      <c r="B48" s="169"/>
      <c r="C48" s="169"/>
      <c r="D48" s="23"/>
      <c r="E48" s="170" t="str">
        <f>IF(ISTEXT(VLOOKUP(hi!B33,hi!A34:N36,7,FALSE)),VLOOKUP(hi!B33,hi!A34:N36,7,FALSE),te!A82)</f>
        <v>MWG (alt)</v>
      </c>
      <c r="F48" s="170"/>
      <c r="G48" s="170" t="str">
        <f>IF(ISTEXT(VLOOKUP(hi!B33,hi!A34:N36,8,FALSE)),VLOOKUP(hi!B33,hi!A34:N36,8,FALSE),te!A82)</f>
        <v>MWG (neu)</v>
      </c>
      <c r="H48" s="170"/>
      <c r="I48" s="170" t="str">
        <f>IF(ISTEXT(VLOOKUP(hi!B33,hi!A34:N36,9,FALSE)),VLOOKUP(hi!B33,hi!A34:N36,9,FALSE),te!A82)</f>
        <v>MWG (gesamt)</v>
      </c>
      <c r="J48" s="170"/>
      <c r="K48" s="107"/>
      <c r="L48" s="108"/>
      <c r="M48" s="108"/>
      <c r="N48" s="108"/>
      <c r="O48" s="108"/>
      <c r="P48" s="108"/>
      <c r="Q48" s="108"/>
      <c r="R48" s="108"/>
      <c r="S48" s="108"/>
      <c r="T48" s="65"/>
      <c r="U48" s="75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</row>
    <row r="49" spans="1:100" s="3" customFormat="1" ht="5.45" customHeight="1" x14ac:dyDescent="0.2">
      <c r="A49" s="75"/>
      <c r="B49" s="106"/>
      <c r="C49" s="109"/>
      <c r="D49" s="24"/>
      <c r="E49" s="106"/>
      <c r="F49" s="90"/>
      <c r="G49" s="90"/>
      <c r="H49" s="90"/>
      <c r="I49" s="90"/>
      <c r="J49" s="90"/>
      <c r="K49" s="90"/>
      <c r="L49" s="106"/>
      <c r="M49" s="106"/>
      <c r="N49" s="106"/>
      <c r="O49" s="106"/>
      <c r="P49" s="106"/>
      <c r="Q49" s="106"/>
      <c r="R49" s="106"/>
      <c r="S49" s="106"/>
      <c r="T49" s="65"/>
      <c r="U49" s="76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</row>
    <row r="50" spans="1:100" s="2" customFormat="1" ht="3" customHeight="1" x14ac:dyDescent="0.2">
      <c r="A50" s="76"/>
      <c r="B50" s="106"/>
      <c r="C50" s="110"/>
      <c r="D50" s="90" t="str">
        <f>VLOOKUP(hi!B33,hi!A34:N36,3,FALSE)</f>
        <v>mwg_a</v>
      </c>
      <c r="E50" s="90"/>
      <c r="F50" s="90" t="str">
        <f>VLOOKUP(hi!B33,hi!A34:N36,4,FALSE)</f>
        <v>mwg_n</v>
      </c>
      <c r="G50" s="90"/>
      <c r="H50" s="90" t="str">
        <f>VLOOKUP(hi!B33,hi!A34:N36,5,FALSE)</f>
        <v>mwg_t</v>
      </c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65"/>
      <c r="U50" s="65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</row>
    <row r="51" spans="1:100" s="2" customFormat="1" ht="3" customHeight="1" x14ac:dyDescent="0.2">
      <c r="A51" s="65"/>
      <c r="B51" s="90"/>
      <c r="C51" s="111"/>
      <c r="D51" s="111"/>
      <c r="E51" s="111"/>
      <c r="F51" s="111"/>
      <c r="G51" s="111"/>
      <c r="H51" s="111"/>
      <c r="I51" s="111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65"/>
      <c r="U51" s="65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</row>
    <row r="52" spans="1:100" s="2" customFormat="1" ht="22.5" customHeight="1" x14ac:dyDescent="0.2">
      <c r="A52" s="65"/>
      <c r="B52" s="90"/>
      <c r="C52" s="216" t="str">
        <f>CONCATENATE(te!A41," ",hi!D41," ",te!A42)</f>
        <v>Indexreihen Region Genfersee (1. Quartal 2008 = 100)</v>
      </c>
      <c r="D52" s="216"/>
      <c r="E52" s="216"/>
      <c r="F52" s="216"/>
      <c r="G52" s="216"/>
      <c r="H52" s="216"/>
      <c r="I52" s="216"/>
      <c r="J52" s="216"/>
      <c r="K52" s="216"/>
      <c r="L52" s="94"/>
      <c r="M52" s="162"/>
      <c r="N52" s="162"/>
      <c r="O52" s="162"/>
      <c r="P52" s="162"/>
      <c r="Q52" s="162"/>
      <c r="R52" s="162"/>
      <c r="S52" s="162"/>
      <c r="T52" s="65"/>
      <c r="U52" s="65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</row>
    <row r="53" spans="1:100" s="2" customFormat="1" ht="15" customHeight="1" x14ac:dyDescent="0.2">
      <c r="A53" s="65"/>
      <c r="B53" s="24"/>
      <c r="C53" s="164"/>
      <c r="D53" s="118"/>
      <c r="E53" s="218" t="str">
        <f>IF(VLOOKUP(hi!B33,hi!A34:N36,2,FALSE)=D54,"",VLOOKUP(hi!B33,hi!A34:N36,2,FALSE))</f>
        <v>Mietwohnungen</v>
      </c>
      <c r="F53" s="218"/>
      <c r="G53" s="218"/>
      <c r="H53" s="218"/>
      <c r="I53" s="218"/>
      <c r="J53" s="122"/>
      <c r="K53" s="122"/>
      <c r="L53" s="94"/>
      <c r="M53" s="122"/>
      <c r="N53" s="122"/>
      <c r="O53" s="122"/>
      <c r="P53" s="122"/>
      <c r="Q53" s="122"/>
      <c r="R53" s="122"/>
      <c r="S53" s="122"/>
      <c r="T53" s="65"/>
      <c r="U53" s="65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</row>
    <row r="54" spans="1:100" s="113" customFormat="1" ht="15" customHeight="1" x14ac:dyDescent="0.2">
      <c r="A54" s="65"/>
      <c r="B54" s="24"/>
      <c r="C54" s="112"/>
      <c r="D54" s="227" t="str">
        <f>VLOOKUP(hi!B33,hi!A34:N36,11,FALSE)</f>
        <v>MWG Altbau</v>
      </c>
      <c r="E54" s="227"/>
      <c r="F54" s="227" t="str">
        <f>VLOOKUP(hi!B33,hi!A34:N36,12,FALSE)</f>
        <v>MWG Neubau</v>
      </c>
      <c r="G54" s="227"/>
      <c r="H54" s="227" t="str">
        <f>VLOOKUP(hi!B33,hi!A34:N36,13,FALSE)</f>
        <v>MWG gesamt</v>
      </c>
      <c r="I54" s="227"/>
      <c r="J54" s="223"/>
      <c r="K54" s="223"/>
      <c r="L54" s="97"/>
      <c r="M54" s="121"/>
      <c r="N54" s="223"/>
      <c r="O54" s="223"/>
      <c r="P54" s="223"/>
      <c r="Q54" s="223"/>
      <c r="R54" s="223"/>
      <c r="S54" s="223"/>
      <c r="T54" s="65"/>
      <c r="U54" s="79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</row>
    <row r="55" spans="1:100" s="113" customFormat="1" ht="15" customHeight="1" x14ac:dyDescent="0.2">
      <c r="A55" s="65"/>
      <c r="B55" s="114">
        <v>5</v>
      </c>
      <c r="C55" s="115" t="s">
        <v>12</v>
      </c>
      <c r="D55" s="118"/>
      <c r="E55" s="100">
        <f>VLOOKUP(CONCATENATE(D$50,"_Qu_",hi!$C$41),fpre_reg_dat!$A$2:$AP$51,$B55,0)</f>
        <v>100</v>
      </c>
      <c r="F55" s="100"/>
      <c r="G55" s="100">
        <f>VLOOKUP(CONCATENATE(F$50,"_Qu_",hi!$C$41),fpre_reg_dat!$A$2:$AP$51,$B55,0)</f>
        <v>100</v>
      </c>
      <c r="H55" s="100"/>
      <c r="I55" s="100">
        <f>VLOOKUP(CONCATENATE(H$50,"_Qu_",hi!$C$41),fpre_reg_dat!$A$2:$AP$51,$B55,0)</f>
        <v>100</v>
      </c>
      <c r="J55" s="126"/>
      <c r="K55" s="124"/>
      <c r="L55" s="114"/>
      <c r="M55" s="123"/>
      <c r="N55" s="122"/>
      <c r="O55" s="124"/>
      <c r="P55" s="125"/>
      <c r="Q55" s="125"/>
      <c r="R55" s="125"/>
      <c r="S55" s="125"/>
      <c r="T55" s="65"/>
      <c r="U55" s="79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</row>
    <row r="56" spans="1:100" s="113" customFormat="1" ht="15" customHeight="1" x14ac:dyDescent="0.2">
      <c r="A56" s="79"/>
      <c r="B56" s="114">
        <f t="shared" ref="B56:B111" si="0">B55+1</f>
        <v>6</v>
      </c>
      <c r="C56" s="115" t="s">
        <v>13</v>
      </c>
      <c r="D56" s="116"/>
      <c r="E56" s="100">
        <f>VLOOKUP(CONCATENATE(D$50,"_Qu_",hi!$C$41),fpre_reg_dat!$A$2:$AP$51,$B56,0)</f>
        <v>98.513317663719462</v>
      </c>
      <c r="F56" s="100"/>
      <c r="G56" s="100">
        <f>VLOOKUP(CONCATENATE(F$50,"_Qu_",hi!$C$41),fpre_reg_dat!$A$2:$AP$51,$B56,0)</f>
        <v>92.69174101585908</v>
      </c>
      <c r="H56" s="102"/>
      <c r="I56" s="100">
        <f>VLOOKUP(CONCATENATE(H$50,"_Qu_",hi!$C$41),fpre_reg_dat!$A$2:$AP$51,$B56,0)</f>
        <v>95.827013698738526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79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</row>
    <row r="57" spans="1:100" s="113" customFormat="1" ht="15" customHeight="1" x14ac:dyDescent="0.2">
      <c r="A57" s="79"/>
      <c r="B57" s="114">
        <f t="shared" si="0"/>
        <v>7</v>
      </c>
      <c r="C57" s="115" t="s">
        <v>14</v>
      </c>
      <c r="D57" s="116"/>
      <c r="E57" s="100">
        <f>VLOOKUP(CONCATENATE(D$50,"_Qu_",hi!$C$41),fpre_reg_dat!$A$2:$AP$51,$B57,0)</f>
        <v>94.196512769091555</v>
      </c>
      <c r="F57" s="100"/>
      <c r="G57" s="100">
        <f>VLOOKUP(CONCATENATE(F$50,"_Qu_",hi!$C$41),fpre_reg_dat!$A$2:$AP$51,$B57,0)</f>
        <v>89.766142948757803</v>
      </c>
      <c r="H57" s="100"/>
      <c r="I57" s="100">
        <f>VLOOKUP(CONCATENATE(H$50,"_Qu_",hi!$C$41),fpre_reg_dat!$A$2:$AP$51,$B57,0)</f>
        <v>92.15216623986268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79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</row>
    <row r="58" spans="1:100" s="113" customFormat="1" ht="15" customHeight="1" x14ac:dyDescent="0.2">
      <c r="A58" s="79"/>
      <c r="B58" s="114">
        <f t="shared" si="0"/>
        <v>8</v>
      </c>
      <c r="C58" s="115" t="s">
        <v>15</v>
      </c>
      <c r="D58" s="116"/>
      <c r="E58" s="100">
        <f>VLOOKUP(CONCATENATE(D$50,"_Qu_",hi!$C$41),fpre_reg_dat!$A$2:$AP$51,$B58,0)</f>
        <v>100.98154549038532</v>
      </c>
      <c r="F58" s="100"/>
      <c r="G58" s="100">
        <f>VLOOKUP(CONCATENATE(F$50,"_Qu_",hi!$C$41),fpre_reg_dat!$A$2:$AP$51,$B58,0)</f>
        <v>96.061181322312692</v>
      </c>
      <c r="H58" s="100"/>
      <c r="I58" s="100">
        <f>VLOOKUP(CONCATENATE(H$50,"_Qu_",hi!$C$41),fpre_reg_dat!$A$2:$AP$51,$B58,0)</f>
        <v>98.711096336598388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79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</row>
    <row r="59" spans="1:100" s="113" customFormat="1" ht="15" customHeight="1" x14ac:dyDescent="0.2">
      <c r="A59" s="79"/>
      <c r="B59" s="114">
        <f t="shared" si="0"/>
        <v>9</v>
      </c>
      <c r="C59" s="115" t="s">
        <v>16</v>
      </c>
      <c r="D59" s="116"/>
      <c r="E59" s="100">
        <f>VLOOKUP(CONCATENATE(D$50,"_Qu_",hi!$C$41),fpre_reg_dat!$A$2:$AP$51,$B59,0)</f>
        <v>105.61979388451499</v>
      </c>
      <c r="F59" s="100"/>
      <c r="G59" s="100">
        <f>VLOOKUP(CONCATENATE(F$50,"_Qu_",hi!$C$41),fpre_reg_dat!$A$2:$AP$51,$B59,0)</f>
        <v>100.87789271577958</v>
      </c>
      <c r="H59" s="100"/>
      <c r="I59" s="100">
        <f>VLOOKUP(CONCATENATE(H$50,"_Qu_",hi!$C$41),fpre_reg_dat!$A$2:$AP$51,$B59,0)</f>
        <v>103.43169456337984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79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</row>
    <row r="60" spans="1:100" s="113" customFormat="1" ht="15" customHeight="1" x14ac:dyDescent="0.2">
      <c r="A60" s="79"/>
      <c r="B60" s="114">
        <f t="shared" si="0"/>
        <v>10</v>
      </c>
      <c r="C60" s="115" t="s">
        <v>17</v>
      </c>
      <c r="D60" s="116"/>
      <c r="E60" s="100">
        <f>VLOOKUP(CONCATENATE(D$50,"_Qu_",hi!$C$41),fpre_reg_dat!$A$2:$AP$51,$B60,0)</f>
        <v>102.87321383917825</v>
      </c>
      <c r="F60" s="100"/>
      <c r="G60" s="100">
        <f>VLOOKUP(CONCATENATE(F$50,"_Qu_",hi!$C$41),fpre_reg_dat!$A$2:$AP$51,$B60,0)</f>
        <v>98.914533196449867</v>
      </c>
      <c r="H60" s="100"/>
      <c r="I60" s="100">
        <f>VLOOKUP(CONCATENATE(H$50,"_Qu_",hi!$C$41),fpre_reg_dat!$A$2:$AP$51,$B60,0)</f>
        <v>101.04652321052163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79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</row>
    <row r="61" spans="1:100" s="113" customFormat="1" ht="15" customHeight="1" x14ac:dyDescent="0.2">
      <c r="A61" s="79"/>
      <c r="B61" s="114">
        <f t="shared" si="0"/>
        <v>11</v>
      </c>
      <c r="C61" s="115" t="s">
        <v>18</v>
      </c>
      <c r="D61" s="116"/>
      <c r="E61" s="100">
        <f>VLOOKUP(CONCATENATE(D$50,"_Qu_",hi!$C$41),fpre_reg_dat!$A$2:$AP$51,$B61,0)</f>
        <v>112.53623501433326</v>
      </c>
      <c r="F61" s="100"/>
      <c r="G61" s="100">
        <f>VLOOKUP(CONCATENATE(F$50,"_Qu_",hi!$C$41),fpre_reg_dat!$A$2:$AP$51,$B61,0)</f>
        <v>108.45286133150675</v>
      </c>
      <c r="H61" s="100"/>
      <c r="I61" s="100">
        <f>VLOOKUP(CONCATENATE(H$50,"_Qu_",hi!$C$41),fpre_reg_dat!$A$2:$AP$51,$B61,0)</f>
        <v>110.65200612271377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79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</row>
    <row r="62" spans="1:100" s="113" customFormat="1" ht="15" customHeight="1" x14ac:dyDescent="0.2">
      <c r="A62" s="79"/>
      <c r="B62" s="114">
        <f t="shared" si="0"/>
        <v>12</v>
      </c>
      <c r="C62" s="115" t="s">
        <v>19</v>
      </c>
      <c r="D62" s="116"/>
      <c r="E62" s="100">
        <f>VLOOKUP(CONCATENATE(D$50,"_Qu_",hi!$C$41),fpre_reg_dat!$A$2:$AP$51,$B62,0)</f>
        <v>111.90877498930236</v>
      </c>
      <c r="F62" s="100"/>
      <c r="G62" s="100">
        <f>VLOOKUP(CONCATENATE(F$50,"_Qu_",hi!$C$41),fpre_reg_dat!$A$2:$AP$51,$B62,0)</f>
        <v>109.19839794958477</v>
      </c>
      <c r="H62" s="100"/>
      <c r="I62" s="100">
        <f>VLOOKUP(CONCATENATE(H$50,"_Qu_",hi!$C$41),fpre_reg_dat!$A$2:$AP$51,$B62,0)</f>
        <v>110.65810063958632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79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</row>
    <row r="63" spans="1:100" s="113" customFormat="1" ht="15" customHeight="1" x14ac:dyDescent="0.2">
      <c r="A63" s="79"/>
      <c r="B63" s="114">
        <f t="shared" si="0"/>
        <v>13</v>
      </c>
      <c r="C63" s="115" t="s">
        <v>23</v>
      </c>
      <c r="D63" s="116"/>
      <c r="E63" s="100">
        <f>VLOOKUP(CONCATENATE(D$50,"_Qu_",hi!$C$41),fpre_reg_dat!$A$2:$AP$51,$B63,0)</f>
        <v>109.11067559896237</v>
      </c>
      <c r="F63" s="100"/>
      <c r="G63" s="100">
        <f>VLOOKUP(CONCATENATE(F$50,"_Qu_",hi!$C$41),fpre_reg_dat!$A$2:$AP$51,$B63,0)</f>
        <v>107.26953637439864</v>
      </c>
      <c r="H63" s="100"/>
      <c r="I63" s="100">
        <f>VLOOKUP(CONCATENATE(H$50,"_Qu_",hi!$C$41),fpre_reg_dat!$A$2:$AP$51,$B63,0)</f>
        <v>108.26110169515653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79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</row>
    <row r="64" spans="1:100" s="113" customFormat="1" ht="15" customHeight="1" x14ac:dyDescent="0.2">
      <c r="A64" s="79"/>
      <c r="B64" s="114">
        <f t="shared" si="0"/>
        <v>14</v>
      </c>
      <c r="C64" s="115" t="s">
        <v>24</v>
      </c>
      <c r="D64" s="116"/>
      <c r="E64" s="100">
        <f>VLOOKUP(CONCATENATE(D$50,"_Qu_",hi!$C$41),fpre_reg_dat!$A$2:$AP$51,$B64,0)</f>
        <v>104.48511162027549</v>
      </c>
      <c r="F64" s="100"/>
      <c r="G64" s="100">
        <f>VLOOKUP(CONCATENATE(F$50,"_Qu_",hi!$C$41),fpre_reg_dat!$A$2:$AP$51,$B64,0)</f>
        <v>104.12185933143634</v>
      </c>
      <c r="H64" s="100"/>
      <c r="I64" s="100">
        <f>VLOOKUP(CONCATENATE(H$50,"_Qu_",hi!$C$41),fpre_reg_dat!$A$2:$AP$51,$B64,0)</f>
        <v>104.31749275637993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79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</row>
    <row r="65" spans="1:100" s="113" customFormat="1" ht="15" customHeight="1" x14ac:dyDescent="0.2">
      <c r="A65" s="79"/>
      <c r="B65" s="114">
        <f t="shared" si="0"/>
        <v>15</v>
      </c>
      <c r="C65" s="115" t="s">
        <v>25</v>
      </c>
      <c r="D65" s="116"/>
      <c r="E65" s="100">
        <f>VLOOKUP(CONCATENATE(D$50,"_Qu_",hi!$C$41),fpre_reg_dat!$A$2:$AP$51,$B65,0)</f>
        <v>104.47560244425055</v>
      </c>
      <c r="F65" s="100"/>
      <c r="G65" s="100">
        <f>VLOOKUP(CONCATENATE(F$50,"_Qu_",hi!$C$41),fpre_reg_dat!$A$2:$AP$51,$B65,0)</f>
        <v>104.57026897334663</v>
      </c>
      <c r="H65" s="100"/>
      <c r="I65" s="100">
        <f>VLOOKUP(CONCATENATE(H$50,"_Qu_",hi!$C$41),fpre_reg_dat!$A$2:$AP$51,$B65,0)</f>
        <v>104.5192852964818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79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</row>
    <row r="66" spans="1:100" s="113" customFormat="1" ht="15" customHeight="1" x14ac:dyDescent="0.2">
      <c r="A66" s="79"/>
      <c r="B66" s="114">
        <f t="shared" si="0"/>
        <v>16</v>
      </c>
      <c r="C66" s="115" t="s">
        <v>26</v>
      </c>
      <c r="D66" s="116"/>
      <c r="E66" s="100">
        <f>VLOOKUP(CONCATENATE(D$50,"_Qu_",hi!$C$41),fpre_reg_dat!$A$2:$AP$51,$B66,0)</f>
        <v>99.96388031400852</v>
      </c>
      <c r="F66" s="100"/>
      <c r="G66" s="100">
        <f>VLOOKUP(CONCATENATE(F$50,"_Qu_",hi!$C$41),fpre_reg_dat!$A$2:$AP$51,$B66,0)</f>
        <v>101.31659670463738</v>
      </c>
      <c r="H66" s="100"/>
      <c r="I66" s="100">
        <f>VLOOKUP(CONCATENATE(H$50,"_Qu_",hi!$C$41),fpre_reg_dat!$A$2:$AP$51,$B66,0)</f>
        <v>100.58807675140744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79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</row>
    <row r="67" spans="1:100" s="113" customFormat="1" ht="15" customHeight="1" x14ac:dyDescent="0.2">
      <c r="A67" s="79"/>
      <c r="B67" s="114">
        <f t="shared" si="0"/>
        <v>17</v>
      </c>
      <c r="C67" s="115" t="s">
        <v>29</v>
      </c>
      <c r="D67" s="116"/>
      <c r="E67" s="100">
        <f>VLOOKUP(CONCATENATE(D$50,"_Qu_",hi!$C$41),fpre_reg_dat!$A$2:$AP$51,$B67,0)</f>
        <v>97.287022373211244</v>
      </c>
      <c r="F67" s="100"/>
      <c r="G67" s="100">
        <f>VLOOKUP(CONCATENATE(F$50,"_Qu_",hi!$C$41),fpre_reg_dat!$A$2:$AP$51,$B67,0)</f>
        <v>100.13642469809751</v>
      </c>
      <c r="H67" s="100"/>
      <c r="I67" s="100">
        <f>VLOOKUP(CONCATENATE(H$50,"_Qu_",hi!$C$41),fpre_reg_dat!$A$2:$AP$51,$B67,0)</f>
        <v>98.601848446312815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79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</row>
    <row r="68" spans="1:100" s="113" customFormat="1" ht="15" customHeight="1" x14ac:dyDescent="0.2">
      <c r="A68" s="79"/>
      <c r="B68" s="114">
        <f t="shared" si="0"/>
        <v>18</v>
      </c>
      <c r="C68" s="115" t="s">
        <v>155</v>
      </c>
      <c r="D68" s="116"/>
      <c r="E68" s="100">
        <f>VLOOKUP(CONCATENATE(D$50,"_Qu_",hi!$C$41),fpre_reg_dat!$A$2:$AP$51,$B68,0)</f>
        <v>96.924669997063845</v>
      </c>
      <c r="F68" s="100"/>
      <c r="G68" s="100">
        <f>VLOOKUP(CONCATENATE(F$50,"_Qu_",hi!$C$41),fpre_reg_dat!$A$2:$AP$51,$B68,0)</f>
        <v>100.43209038246744</v>
      </c>
      <c r="H68" s="100"/>
      <c r="I68" s="100">
        <f>VLOOKUP(CONCATENATE(H$50,"_Qu_",hi!$C$41),fpre_reg_dat!$A$2:$AP$51,$B68,0)</f>
        <v>98.543131430810945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79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</row>
    <row r="69" spans="1:100" s="113" customFormat="1" ht="15" customHeight="1" x14ac:dyDescent="0.2">
      <c r="A69" s="79"/>
      <c r="B69" s="114">
        <f t="shared" si="0"/>
        <v>19</v>
      </c>
      <c r="C69" s="115" t="s">
        <v>386</v>
      </c>
      <c r="D69" s="116"/>
      <c r="E69" s="100">
        <f>VLOOKUP(CONCATENATE(D$50,"_Qu_",hi!$C$41),fpre_reg_dat!$A$2:$AP$51,$B69,0)</f>
        <v>96.158822028801339</v>
      </c>
      <c r="F69" s="100"/>
      <c r="G69" s="100">
        <f>VLOOKUP(CONCATENATE(F$50,"_Qu_",hi!$C$41),fpre_reg_dat!$A$2:$AP$51,$B69,0)</f>
        <v>99.904352266726832</v>
      </c>
      <c r="H69" s="100"/>
      <c r="I69" s="100">
        <f>VLOOKUP(CONCATENATE(H$50,"_Qu_",hi!$C$41),fpre_reg_dat!$A$2:$AP$51,$B69,0)</f>
        <v>97.887156694426864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79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</row>
    <row r="70" spans="1:100" s="113" customFormat="1" ht="15" customHeight="1" x14ac:dyDescent="0.2">
      <c r="A70" s="79"/>
      <c r="B70" s="114">
        <f t="shared" si="0"/>
        <v>20</v>
      </c>
      <c r="C70" s="115" t="s">
        <v>387</v>
      </c>
      <c r="D70" s="116"/>
      <c r="E70" s="100">
        <f>VLOOKUP(CONCATENATE(D$50,"_Qu_",hi!$C$41),fpre_reg_dat!$A$2:$AP$51,$B70,0)</f>
        <v>98.058488544312155</v>
      </c>
      <c r="F70" s="100"/>
      <c r="G70" s="100">
        <f>VLOOKUP(CONCATENATE(F$50,"_Qu_",hi!$C$41),fpre_reg_dat!$A$2:$AP$51,$B70,0)</f>
        <v>102.5804447769908</v>
      </c>
      <c r="H70" s="100"/>
      <c r="I70" s="100">
        <f>VLOOKUP(CONCATENATE(H$50,"_Qu_",hi!$C$41),fpre_reg_dat!$A$2:$AP$51,$B70,0)</f>
        <v>100.14509663900672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79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</row>
    <row r="71" spans="1:100" s="113" customFormat="1" ht="15" customHeight="1" x14ac:dyDescent="0.2">
      <c r="A71" s="79"/>
      <c r="B71" s="114">
        <f t="shared" si="0"/>
        <v>21</v>
      </c>
      <c r="C71" s="115" t="s">
        <v>389</v>
      </c>
      <c r="D71" s="116"/>
      <c r="E71" s="100">
        <f>VLOOKUP(CONCATENATE(D$50,"_Qu_",hi!$C$41),fpre_reg_dat!$A$2:$AP$51,$B71,0)</f>
        <v>99.442817068893888</v>
      </c>
      <c r="F71" s="100"/>
      <c r="G71" s="100">
        <f>VLOOKUP(CONCATENATE(F$50,"_Qu_",hi!$C$41),fpre_reg_dat!$A$2:$AP$51,$B71,0)</f>
        <v>104.60656319442867</v>
      </c>
      <c r="H71" s="100"/>
      <c r="I71" s="100">
        <f>VLOOKUP(CONCATENATE(H$50,"_Qu_",hi!$C$41),fpre_reg_dat!$A$2:$AP$51,$B71,0)</f>
        <v>101.82557221071174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79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</row>
    <row r="72" spans="1:100" s="113" customFormat="1" ht="15" customHeight="1" x14ac:dyDescent="0.2">
      <c r="A72" s="79"/>
      <c r="B72" s="114">
        <f t="shared" si="0"/>
        <v>22</v>
      </c>
      <c r="C72" s="115" t="s">
        <v>404</v>
      </c>
      <c r="D72" s="116"/>
      <c r="E72" s="100">
        <f>VLOOKUP(CONCATENATE(D$50,"_Qu_",hi!$C$41),fpre_reg_dat!$A$2:$AP$51,$B72,0)</f>
        <v>101.46060305641154</v>
      </c>
      <c r="F72" s="100"/>
      <c r="G72" s="100">
        <f>VLOOKUP(CONCATENATE(F$50,"_Qu_",hi!$C$41),fpre_reg_dat!$A$2:$AP$51,$B72,0)</f>
        <v>107.3016481365177</v>
      </c>
      <c r="H72" s="100"/>
      <c r="I72" s="100">
        <f>VLOOKUP(CONCATENATE(H$50,"_Qu_",hi!$C$41),fpre_reg_dat!$A$2:$AP$51,$B72,0)</f>
        <v>104.15589052017573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79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</row>
    <row r="73" spans="1:100" s="113" customFormat="1" ht="15" customHeight="1" x14ac:dyDescent="0.2">
      <c r="A73" s="79"/>
      <c r="B73" s="114">
        <f t="shared" si="0"/>
        <v>23</v>
      </c>
      <c r="C73" s="115" t="s">
        <v>405</v>
      </c>
      <c r="D73" s="116"/>
      <c r="E73" s="100">
        <f>VLOOKUP(CONCATENATE(D$50,"_Qu_",hi!$C$41),fpre_reg_dat!$A$2:$AP$51,$B73,0)</f>
        <v>98.022565261755631</v>
      </c>
      <c r="F73" s="100"/>
      <c r="G73" s="100">
        <f>VLOOKUP(CONCATENATE(F$50,"_Qu_",hi!$C$41),fpre_reg_dat!$A$2:$AP$51,$B73,0)</f>
        <v>104.57092033235223</v>
      </c>
      <c r="H73" s="100"/>
      <c r="I73" s="100">
        <f>VLOOKUP(CONCATENATE(H$50,"_Qu_",hi!$C$41),fpre_reg_dat!$A$2:$AP$51,$B73,0)</f>
        <v>101.04423331738579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79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</row>
    <row r="74" spans="1:100" s="113" customFormat="1" ht="15" customHeight="1" x14ac:dyDescent="0.2">
      <c r="A74" s="79"/>
      <c r="B74" s="114">
        <f t="shared" si="0"/>
        <v>24</v>
      </c>
      <c r="C74" s="115" t="s">
        <v>406</v>
      </c>
      <c r="D74" s="116"/>
      <c r="E74" s="100">
        <f>VLOOKUP(CONCATENATE(D$50,"_Qu_",hi!$C$41),fpre_reg_dat!$A$2:$AP$51,$B74,0)</f>
        <v>100.27297469947297</v>
      </c>
      <c r="F74" s="100"/>
      <c r="G74" s="100">
        <f>VLOOKUP(CONCATENATE(F$50,"_Qu_",hi!$C$41),fpre_reg_dat!$A$2:$AP$51,$B74,0)</f>
        <v>105.98459522967225</v>
      </c>
      <c r="H74" s="100"/>
      <c r="I74" s="100">
        <f>VLOOKUP(CONCATENATE(H$50,"_Qu_",hi!$C$41),fpre_reg_dat!$A$2:$AP$51,$B74,0)</f>
        <v>102.90854059593488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79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</row>
    <row r="75" spans="1:100" s="113" customFormat="1" ht="15" customHeight="1" x14ac:dyDescent="0.2">
      <c r="A75" s="79"/>
      <c r="B75" s="114">
        <f t="shared" si="0"/>
        <v>25</v>
      </c>
      <c r="C75" s="115" t="s">
        <v>407</v>
      </c>
      <c r="D75" s="116"/>
      <c r="E75" s="100">
        <f>VLOOKUP(CONCATENATE(D$50,"_Qu_",hi!$C$41),fpre_reg_dat!$A$2:$AP$51,$B75,0)</f>
        <v>101.73123055757696</v>
      </c>
      <c r="F75" s="100"/>
      <c r="G75" s="100">
        <f>VLOOKUP(CONCATENATE(F$50,"_Qu_",hi!$C$41),fpre_reg_dat!$A$2:$AP$51,$B75,0)</f>
        <v>107.67031490339949</v>
      </c>
      <c r="H75" s="100"/>
      <c r="I75" s="100">
        <f>VLOOKUP(CONCATENATE(H$50,"_Qu_",hi!$C$41),fpre_reg_dat!$A$2:$AP$51,$B75,0)</f>
        <v>104.47175718663004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79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</row>
    <row r="76" spans="1:100" s="113" customFormat="1" ht="15" customHeight="1" x14ac:dyDescent="0.2">
      <c r="A76" s="79"/>
      <c r="B76" s="114">
        <f t="shared" si="0"/>
        <v>26</v>
      </c>
      <c r="C76" s="115" t="s">
        <v>408</v>
      </c>
      <c r="D76" s="116"/>
      <c r="E76" s="100">
        <f>VLOOKUP(CONCATENATE(D$50,"_Qu_",hi!$C$41),fpre_reg_dat!$A$2:$AP$51,$B76,0)</f>
        <v>100.90263450861382</v>
      </c>
      <c r="F76" s="100"/>
      <c r="G76" s="100">
        <f>VLOOKUP(CONCATENATE(F$50,"_Qu_",hi!$C$41),fpre_reg_dat!$A$2:$AP$51,$B76,0)</f>
        <v>107.58673172450359</v>
      </c>
      <c r="H76" s="100"/>
      <c r="I76" s="100">
        <f>VLOOKUP(CONCATENATE(H$50,"_Qu_",hi!$C$41),fpre_reg_dat!$A$2:$AP$51,$B76,0)</f>
        <v>103.9869393180267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79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</row>
    <row r="77" spans="1:100" s="113" customFormat="1" ht="15" customHeight="1" x14ac:dyDescent="0.2">
      <c r="A77" s="79"/>
      <c r="B77" s="114">
        <f t="shared" si="0"/>
        <v>27</v>
      </c>
      <c r="C77" s="115" t="s">
        <v>409</v>
      </c>
      <c r="D77" s="116"/>
      <c r="E77" s="100">
        <f>VLOOKUP(CONCATENATE(D$50,"_Qu_",hi!$C$41),fpre_reg_dat!$A$2:$AP$51,$B77,0)</f>
        <v>102.28119559294019</v>
      </c>
      <c r="F77" s="100"/>
      <c r="G77" s="100">
        <f>VLOOKUP(CONCATENATE(F$50,"_Qu_",hi!$C$41),fpre_reg_dat!$A$2:$AP$51,$B77,0)</f>
        <v>109.72016545086677</v>
      </c>
      <c r="H77" s="100"/>
      <c r="I77" s="100">
        <f>VLOOKUP(CONCATENATE(H$50,"_Qu_",hi!$C$41),fpre_reg_dat!$A$2:$AP$51,$B77,0)</f>
        <v>105.7138282684998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79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</row>
    <row r="78" spans="1:100" s="113" customFormat="1" ht="15" customHeight="1" x14ac:dyDescent="0.2">
      <c r="A78" s="79"/>
      <c r="B78" s="114">
        <f t="shared" si="0"/>
        <v>28</v>
      </c>
      <c r="C78" s="115" t="s">
        <v>410</v>
      </c>
      <c r="D78" s="116"/>
      <c r="E78" s="100">
        <f>VLOOKUP(CONCATENATE(D$50,"_Qu_",hi!$C$41),fpre_reg_dat!$A$2:$AP$51,$B78,0)</f>
        <v>101.29529518156608</v>
      </c>
      <c r="F78" s="100"/>
      <c r="G78" s="100">
        <f>VLOOKUP(CONCATENATE(F$50,"_Qu_",hi!$C$41),fpre_reg_dat!$A$2:$AP$51,$B78,0)</f>
        <v>107.88034539730585</v>
      </c>
      <c r="H78" s="100"/>
      <c r="I78" s="100">
        <f>VLOOKUP(CONCATENATE(H$50,"_Qu_",hi!$C$41),fpre_reg_dat!$A$2:$AP$51,$B78,0)</f>
        <v>104.33389581746692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79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</row>
    <row r="79" spans="1:100" s="113" customFormat="1" ht="15" customHeight="1" x14ac:dyDescent="0.2">
      <c r="A79" s="79"/>
      <c r="B79" s="114">
        <f t="shared" si="0"/>
        <v>29</v>
      </c>
      <c r="C79" s="115" t="s">
        <v>411</v>
      </c>
      <c r="D79" s="116"/>
      <c r="E79" s="100">
        <f>VLOOKUP(CONCATENATE(D$50,"_Qu_",hi!$C$41),fpre_reg_dat!$A$2:$AP$51,$B79,0)</f>
        <v>99.821756481735591</v>
      </c>
      <c r="F79" s="100"/>
      <c r="G79" s="100">
        <f>VLOOKUP(CONCATENATE(F$50,"_Qu_",hi!$C$41),fpre_reg_dat!$A$2:$AP$51,$B79,0)</f>
        <v>108.08899392687192</v>
      </c>
      <c r="H79" s="100"/>
      <c r="I79" s="100">
        <f>VLOOKUP(CONCATENATE(H$50,"_Qu_",hi!$C$41),fpre_reg_dat!$A$2:$AP$51,$B79,0)</f>
        <v>103.63658433193106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79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</row>
    <row r="80" spans="1:100" s="113" customFormat="1" ht="15" customHeight="1" x14ac:dyDescent="0.2">
      <c r="A80" s="79"/>
      <c r="B80" s="114">
        <f t="shared" si="0"/>
        <v>30</v>
      </c>
      <c r="C80" s="115" t="s">
        <v>461</v>
      </c>
      <c r="D80" s="116"/>
      <c r="E80" s="100">
        <f>VLOOKUP(CONCATENATE(D$50,"_Qu_",hi!$C$41),fpre_reg_dat!$A$2:$AP$51,$B80,0)</f>
        <v>103.6031102487665</v>
      </c>
      <c r="F80" s="100"/>
      <c r="G80" s="100">
        <f>VLOOKUP(CONCATENATE(F$50,"_Qu_",hi!$C$41),fpre_reg_dat!$A$2:$AP$51,$B80,0)</f>
        <v>112.01470836401714</v>
      </c>
      <c r="H80" s="100"/>
      <c r="I80" s="100">
        <f>VLOOKUP(CONCATENATE(H$50,"_Qu_",hi!$C$41),fpre_reg_dat!$A$2:$AP$51,$B80,0)</f>
        <v>107.48455177837764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79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</row>
    <row r="81" spans="1:100" s="113" customFormat="1" ht="15" customHeight="1" x14ac:dyDescent="0.2">
      <c r="A81" s="79"/>
      <c r="B81" s="114">
        <f t="shared" si="0"/>
        <v>31</v>
      </c>
      <c r="C81" s="115" t="s">
        <v>462</v>
      </c>
      <c r="D81" s="116"/>
      <c r="E81" s="100">
        <f>VLOOKUP(CONCATENATE(D$50,"_Qu_",hi!$C$41),fpre_reg_dat!$A$2:$AP$51,$B81,0)</f>
        <v>103.64066505902612</v>
      </c>
      <c r="F81" s="100"/>
      <c r="G81" s="100">
        <f>VLOOKUP(CONCATENATE(F$50,"_Qu_",hi!$C$41),fpre_reg_dat!$A$2:$AP$51,$B81,0)</f>
        <v>111.71061300970845</v>
      </c>
      <c r="H81" s="100"/>
      <c r="I81" s="100">
        <f>VLOOKUP(CONCATENATE(H$50,"_Qu_",hi!$C$41),fpre_reg_dat!$A$2:$AP$51,$B81,0)</f>
        <v>107.36445579277391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79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</row>
    <row r="82" spans="1:100" s="113" customFormat="1" ht="15" customHeight="1" x14ac:dyDescent="0.2">
      <c r="A82" s="79"/>
      <c r="B82" s="114">
        <f t="shared" si="0"/>
        <v>32</v>
      </c>
      <c r="C82" s="115" t="s">
        <v>3595</v>
      </c>
      <c r="D82" s="116"/>
      <c r="E82" s="100">
        <f>VLOOKUP(CONCATENATE(D$50,"_Qu_",hi!$C$41),fpre_reg_dat!$A$2:$AP$51,$B82,0)</f>
        <v>104.69642808526419</v>
      </c>
      <c r="F82" s="100"/>
      <c r="G82" s="100">
        <f>VLOOKUP(CONCATENATE(F$50,"_Qu_",hi!$C$41),fpre_reg_dat!$A$2:$AP$51,$B82,0)</f>
        <v>111.67856213433606</v>
      </c>
      <c r="H82" s="100"/>
      <c r="I82" s="100">
        <f>VLOOKUP(CONCATENATE(H$50,"_Qu_",hi!$C$41),fpre_reg_dat!$A$2:$AP$51,$B82,0)</f>
        <v>107.91825878759443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79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</row>
    <row r="83" spans="1:100" s="113" customFormat="1" ht="15" customHeight="1" x14ac:dyDescent="0.2">
      <c r="A83" s="79"/>
      <c r="B83" s="114">
        <f t="shared" si="0"/>
        <v>33</v>
      </c>
      <c r="C83" s="115" t="s">
        <v>3596</v>
      </c>
      <c r="D83" s="116"/>
      <c r="E83" s="100">
        <f>VLOOKUP(CONCATENATE(D$50,"_Qu_",hi!$C$41),fpre_reg_dat!$A$2:$AP$51,$B83,0)</f>
        <v>107.47803076391465</v>
      </c>
      <c r="F83" s="100"/>
      <c r="G83" s="100">
        <f>VLOOKUP(CONCATENATE(F$50,"_Qu_",hi!$C$41),fpre_reg_dat!$A$2:$AP$51,$B83,0)</f>
        <v>114.32048184633197</v>
      </c>
      <c r="H83" s="100"/>
      <c r="I83" s="100">
        <f>VLOOKUP(CONCATENATE(H$50,"_Qu_",hi!$C$41),fpre_reg_dat!$A$2:$BC$51,$B83,0)</f>
        <v>110.63540626280751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79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</row>
    <row r="84" spans="1:100" s="113" customFormat="1" ht="15" customHeight="1" x14ac:dyDescent="0.2">
      <c r="A84" s="79"/>
      <c r="B84" s="114">
        <f t="shared" si="0"/>
        <v>34</v>
      </c>
      <c r="C84" s="115" t="s">
        <v>3597</v>
      </c>
      <c r="D84" s="116"/>
      <c r="E84" s="100">
        <f>VLOOKUP(CONCATENATE(D$50,"_Qu_",hi!$C$41),fpre_reg_dat!$A$2:$AP$51,$B84,0)</f>
        <v>109.46269308212131</v>
      </c>
      <c r="F84" s="100"/>
      <c r="G84" s="100">
        <f>VLOOKUP(CONCATENATE(F$50,"_Qu_",hi!$C$41),fpre_reg_dat!$A$2:$AP$51,$B84,0)</f>
        <v>116.6724305333555</v>
      </c>
      <c r="H84" s="100"/>
      <c r="I84" s="100">
        <f>VLOOKUP(CONCATENATE(H$50,"_Qu_",hi!$C$41),fpre_reg_dat!$A$2:$BC$51,$B84,0)</f>
        <v>112.78954892775161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79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</row>
    <row r="85" spans="1:100" s="113" customFormat="1" ht="15" customHeight="1" x14ac:dyDescent="0.2">
      <c r="A85" s="79"/>
      <c r="B85" s="114">
        <f t="shared" si="0"/>
        <v>35</v>
      </c>
      <c r="C85" s="115" t="s">
        <v>3598</v>
      </c>
      <c r="D85" s="116"/>
      <c r="E85" s="100">
        <f>VLOOKUP(CONCATENATE(D$50,"_Qu_",hi!$C$41),fpre_reg_dat!$A$2:$AP$51,$B85,0)</f>
        <v>110.66705483382533</v>
      </c>
      <c r="F85" s="100"/>
      <c r="G85" s="100">
        <f>VLOOKUP(CONCATENATE(F$50,"_Qu_",hi!$C$41),fpre_reg_dat!$A$2:$AP$51,$B85,0)</f>
        <v>117.3801829596796</v>
      </c>
      <c r="H85" s="100"/>
      <c r="I85" s="100">
        <f>VLOOKUP(CONCATENATE(H$50,"_Qu_",hi!$C$41),fpre_reg_dat!$A$2:$BC$51,$B85,0)</f>
        <v>113.7640637156119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79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</row>
    <row r="86" spans="1:100" s="113" customFormat="1" ht="15" customHeight="1" x14ac:dyDescent="0.2">
      <c r="A86" s="79"/>
      <c r="B86" s="114">
        <f t="shared" si="0"/>
        <v>36</v>
      </c>
      <c r="C86" s="115" t="s">
        <v>3599</v>
      </c>
      <c r="D86" s="116"/>
      <c r="E86" s="100">
        <f>VLOOKUP(CONCATENATE(D$50,"_Qu_",hi!$C$41),fpre_reg_dat!$A$2:$AP$51,$B86,0)</f>
        <v>109.50753584912431</v>
      </c>
      <c r="F86" s="100"/>
      <c r="G86" s="100">
        <f>VLOOKUP(CONCATENATE(F$50,"_Qu_",hi!$C$41),fpre_reg_dat!$A$2:$AP$51,$B86,0)</f>
        <v>114.96771735569196</v>
      </c>
      <c r="H86" s="100"/>
      <c r="I86" s="100">
        <f>VLOOKUP(CONCATENATE(H$50,"_Qu_",hi!$C$41),fpre_reg_dat!$A$2:$BC$51,$B86,0)</f>
        <v>112.02651512450561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79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</row>
    <row r="87" spans="1:100" s="113" customFormat="1" ht="15" customHeight="1" x14ac:dyDescent="0.2">
      <c r="A87" s="79"/>
      <c r="B87" s="114">
        <f t="shared" si="0"/>
        <v>37</v>
      </c>
      <c r="C87" s="115" t="s">
        <v>3610</v>
      </c>
      <c r="D87" s="116"/>
      <c r="E87" s="100">
        <f>VLOOKUP(CONCATENATE(D$50,"_Qu_",hi!$C$41),fpre_reg_dat!$A$2:$BC$51,$B87,0)</f>
        <v>110.5590990643974</v>
      </c>
      <c r="F87" s="100"/>
      <c r="G87" s="100">
        <f>VLOOKUP(CONCATENATE(F$50,"_Qu_",hi!$C$41),fpre_reg_dat!$A$2:$BC$51,$B87,0)</f>
        <v>113.61138546671148</v>
      </c>
      <c r="H87" s="100"/>
      <c r="I87" s="100">
        <f>VLOOKUP(CONCATENATE(H$50,"_Qu_",hi!$C$41),fpre_reg_dat!$A$2:$BC$51,$B87,0)</f>
        <v>111.96722921184916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79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</row>
    <row r="88" spans="1:100" s="113" customFormat="1" ht="15" customHeight="1" x14ac:dyDescent="0.2">
      <c r="A88" s="79"/>
      <c r="B88" s="114">
        <f t="shared" si="0"/>
        <v>38</v>
      </c>
      <c r="C88" s="115" t="s">
        <v>3661</v>
      </c>
      <c r="D88" s="116"/>
      <c r="E88" s="100">
        <f>VLOOKUP(CONCATENATE(D$50,"_Qu_",hi!$C$41),fpre_reg_dat!$A$2:$BC$51,$B88,0)</f>
        <v>115.5883036311434</v>
      </c>
      <c r="F88" s="100"/>
      <c r="G88" s="100">
        <f>VLOOKUP(CONCATENATE(F$50,"_Qu_",hi!$C$41),fpre_reg_dat!$A$2:$BC$51,$B88,0)</f>
        <v>116.51354249231231</v>
      </c>
      <c r="H88" s="100"/>
      <c r="I88" s="100">
        <f>VLOOKUP(CONCATENATE(H$50,"_Qu_",hi!$C$41),fpre_reg_dat!$A$2:$BC$51,$B88,0)</f>
        <v>116.01514979243997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79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</row>
    <row r="89" spans="1:100" s="2" customFormat="1" ht="15" customHeight="1" x14ac:dyDescent="0.2">
      <c r="A89" s="79"/>
      <c r="B89" s="114">
        <f t="shared" si="0"/>
        <v>39</v>
      </c>
      <c r="C89" s="115" t="s">
        <v>3663</v>
      </c>
      <c r="D89" s="116"/>
      <c r="E89" s="100">
        <f>VLOOKUP(CONCATENATE(D$50,"_Qu_",hi!$C$41),fpre_reg_dat!$A$2:$BC$51,$B89,0)</f>
        <v>115.52949992961589</v>
      </c>
      <c r="F89" s="100"/>
      <c r="G89" s="100">
        <f>VLOOKUP(CONCATENATE(F$50,"_Qu_",hi!$C$41),fpre_reg_dat!$A$2:$BC$51,$B89,0)</f>
        <v>115.23985823172067</v>
      </c>
      <c r="H89" s="100"/>
      <c r="I89" s="100">
        <f>VLOOKUP(CONCATENATE(H$50,"_Qu_",hi!$C$41),fpre_reg_dat!$A$2:$BC$51,$B89,0)</f>
        <v>115.39587773529705</v>
      </c>
      <c r="J89" s="126"/>
      <c r="K89" s="124"/>
      <c r="L89" s="149"/>
      <c r="M89" s="163"/>
      <c r="N89" s="163"/>
      <c r="O89" s="163"/>
      <c r="P89" s="163"/>
      <c r="Q89" s="163"/>
      <c r="R89" s="163"/>
      <c r="S89" s="163"/>
      <c r="T89" s="65"/>
      <c r="U89" s="65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</row>
    <row r="90" spans="1:100" s="2" customFormat="1" ht="15" customHeight="1" x14ac:dyDescent="0.2">
      <c r="A90" s="79"/>
      <c r="B90" s="114">
        <f t="shared" si="0"/>
        <v>40</v>
      </c>
      <c r="C90" s="115" t="s">
        <v>3666</v>
      </c>
      <c r="D90" s="116"/>
      <c r="E90" s="100">
        <f>VLOOKUP(CONCATENATE(D$50,"_Qu_",hi!$C$41),fpre_reg_dat!$A$2:$BC$51,$B90,0)</f>
        <v>114.40662899447445</v>
      </c>
      <c r="F90" s="100"/>
      <c r="G90" s="100">
        <f>VLOOKUP(CONCATENATE(F$50,"_Qu_",hi!$C$41),fpre_reg_dat!$A$2:$BC$51,$B90,0)</f>
        <v>114.2763273321265</v>
      </c>
      <c r="H90" s="100"/>
      <c r="I90" s="100">
        <f>VLOOKUP(CONCATENATE(H$50,"_Qu_",hi!$C$41),fpre_reg_dat!$A$2:$BC$51,$B90,0)</f>
        <v>114.34651612339002</v>
      </c>
      <c r="J90" s="126"/>
      <c r="K90" s="124"/>
      <c r="L90" s="149"/>
      <c r="M90" s="127"/>
      <c r="N90" s="127"/>
      <c r="O90" s="127"/>
      <c r="P90" s="127"/>
      <c r="Q90" s="127"/>
      <c r="R90" s="127"/>
      <c r="S90" s="127"/>
      <c r="T90" s="65"/>
      <c r="U90" s="65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</row>
    <row r="91" spans="1:100" s="2" customFormat="1" ht="15" customHeight="1" x14ac:dyDescent="0.2">
      <c r="A91" s="65"/>
      <c r="B91" s="114">
        <f t="shared" si="0"/>
        <v>41</v>
      </c>
      <c r="C91" s="115" t="s">
        <v>3667</v>
      </c>
      <c r="D91" s="116"/>
      <c r="E91" s="100">
        <f>VLOOKUP(CONCATENATE(D$50,"_Qu_",hi!$C$41),fpre_reg_dat!$A$2:$BC$51,$B91,0)</f>
        <v>113.18727156555106</v>
      </c>
      <c r="F91" s="100"/>
      <c r="G91" s="100">
        <f>VLOOKUP(CONCATENATE(F$50,"_Qu_",hi!$C$41),fpre_reg_dat!$A$2:$BC$51,$B91,0)</f>
        <v>111.62099954446703</v>
      </c>
      <c r="H91" s="100"/>
      <c r="I91" s="100">
        <f>VLOOKUP(CONCATENATE(H$50,"_Qu_",hi!$C$41),fpre_reg_dat!$A$2:$BC$51,$B91,0)</f>
        <v>112.46469361535341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</row>
    <row r="92" spans="1:100" s="2" customFormat="1" ht="15" customHeight="1" x14ac:dyDescent="0.2">
      <c r="A92" s="65"/>
      <c r="B92" s="114">
        <f t="shared" si="0"/>
        <v>42</v>
      </c>
      <c r="C92" s="115" t="s">
        <v>3668</v>
      </c>
      <c r="D92" s="116"/>
      <c r="E92" s="100">
        <f>VLOOKUP(CONCATENATE(D$50,"_Qu_",hi!$C$41),fpre_reg_dat!$A$2:$BC$51,$B92,0)</f>
        <v>111.19142415893215</v>
      </c>
      <c r="F92" s="100"/>
      <c r="G92" s="100">
        <f>VLOOKUP(CONCATENATE(F$50,"_Qu_",hi!$C$41),fpre_reg_dat!$A$2:$BC$51,$B92,0)</f>
        <v>108.50355438147268</v>
      </c>
      <c r="H92" s="100"/>
      <c r="I92" s="100">
        <f>VLOOKUP(CONCATENATE(H$50,"_Qu_",hi!$C$41),fpre_reg_dat!$A$2:$BC$51,$B92,0)</f>
        <v>109.95141258492096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</row>
    <row r="93" spans="1:100" s="2" customFormat="1" ht="15" customHeight="1" x14ac:dyDescent="0.2">
      <c r="A93" s="65"/>
      <c r="B93" s="114">
        <f t="shared" si="0"/>
        <v>43</v>
      </c>
      <c r="C93" s="115" t="s">
        <v>3669</v>
      </c>
      <c r="D93" s="116"/>
      <c r="E93" s="100">
        <f>VLOOKUP(CONCATENATE(D$50,"_Qu_",hi!$C$41),fpre_reg_dat!$A$2:$BC$51,$B93,0)</f>
        <v>113.42628004122517</v>
      </c>
      <c r="F93" s="100"/>
      <c r="G93" s="100">
        <f>VLOOKUP(CONCATENATE(F$50,"_Qu_",hi!$C$41),fpre_reg_dat!$A$2:$BC$51,$B93,0)</f>
        <v>110.21239659144271</v>
      </c>
      <c r="H93" s="100"/>
      <c r="I93" s="100">
        <f>VLOOKUP(CONCATENATE(H$50,"_Qu_",hi!$C$41),fpre_reg_dat!$A$2:$BC$51,$B93,0)</f>
        <v>111.94359932928212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</row>
    <row r="94" spans="1:100" s="2" customFormat="1" ht="15" customHeight="1" x14ac:dyDescent="0.2">
      <c r="A94" s="65"/>
      <c r="B94" s="114">
        <f t="shared" si="0"/>
        <v>44</v>
      </c>
      <c r="C94" s="115" t="s">
        <v>3725</v>
      </c>
      <c r="D94" s="116"/>
      <c r="E94" s="100">
        <f>VLOOKUP(CONCATENATE(D$50,"_Qu_",hi!$C$41),fpre_reg_dat!$A$2:$BC$51,$B94,0)</f>
        <v>111.44208725102729</v>
      </c>
      <c r="F94" s="100"/>
      <c r="G94" s="100">
        <f>VLOOKUP(CONCATENATE(F$50,"_Qu_",hi!$C$41),fpre_reg_dat!$A$2:$BC$51,$B94,0)</f>
        <v>108.36477400197472</v>
      </c>
      <c r="H94" s="100"/>
      <c r="I94" s="100">
        <f>VLOOKUP(CONCATENATE(H$50,"_Qu_",hi!$C$41),fpre_reg_dat!$A$2:$BC$51,$B94,0)</f>
        <v>110.02241131371684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</row>
    <row r="95" spans="1:100" s="2" customFormat="1" ht="15" customHeight="1" x14ac:dyDescent="0.2">
      <c r="A95" s="65"/>
      <c r="B95" s="114">
        <f t="shared" si="0"/>
        <v>45</v>
      </c>
      <c r="C95" s="115" t="s">
        <v>3741</v>
      </c>
      <c r="D95" s="116"/>
      <c r="E95" s="100">
        <f>VLOOKUP(CONCATENATE(D$50,"_Qu_",hi!$C$41),fpre_reg_dat!$A$2:$BC$51,$B95,0)</f>
        <v>114.2503477981742</v>
      </c>
      <c r="F95" s="100"/>
      <c r="G95" s="100">
        <f>VLOOKUP(CONCATENATE(F$50,"_Qu_",hi!$C$41),fpre_reg_dat!$A$2:$BC$51,$B95,0)</f>
        <v>112.27732443532155</v>
      </c>
      <c r="H95" s="100"/>
      <c r="I95" s="100">
        <f>VLOOKUP(CONCATENATE(H$50,"_Qu_",hi!$C$41),fpre_reg_dat!$A$2:$BC$51,$B95,0)</f>
        <v>113.34012073797619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</row>
    <row r="96" spans="1:100" s="2" customFormat="1" ht="15" customHeight="1" x14ac:dyDescent="0.2">
      <c r="A96" s="65"/>
      <c r="B96" s="114">
        <f t="shared" si="0"/>
        <v>46</v>
      </c>
      <c r="C96" s="115" t="s">
        <v>3742</v>
      </c>
      <c r="D96" s="116"/>
      <c r="E96" s="100">
        <f>VLOOKUP(CONCATENATE(D$50,"_Qu_",hi!$C$41),fpre_reg_dat!$A$2:$BC$51,$B96,0)</f>
        <v>112.32898586634394</v>
      </c>
      <c r="F96" s="100"/>
      <c r="G96" s="100">
        <f>VLOOKUP(CONCATENATE(F$50,"_Qu_",hi!$C$41),fpre_reg_dat!$A$2:$BC$51,$B96,0)</f>
        <v>111.05771599333423</v>
      </c>
      <c r="H96" s="100"/>
      <c r="I96" s="100">
        <f>VLOOKUP(CONCATENATE(H$50,"_Qu_",hi!$C$41),fpre_reg_dat!$A$2:$BC$51,$B96,0)</f>
        <v>111.74250308007055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</row>
    <row r="97" spans="1:100" s="2" customFormat="1" ht="15" customHeight="1" x14ac:dyDescent="0.2">
      <c r="A97" s="65"/>
      <c r="B97" s="114">
        <f t="shared" si="0"/>
        <v>47</v>
      </c>
      <c r="C97" s="115" t="s">
        <v>3743</v>
      </c>
      <c r="D97" s="116"/>
      <c r="E97" s="100">
        <f>VLOOKUP(CONCATENATE(D$50,"_Qu_",hi!$C$41),fpre_reg_dat!$A$2:$BC$51,$B97,0)</f>
        <v>114.19291935702259</v>
      </c>
      <c r="F97" s="100"/>
      <c r="G97" s="100">
        <f>VLOOKUP(CONCATENATE(F$50,"_Qu_",hi!$C$41),fpre_reg_dat!$A$2:$BC$51,$B97,0)</f>
        <v>111.32161321007507</v>
      </c>
      <c r="H97" s="100"/>
      <c r="I97" s="100">
        <f>VLOOKUP(CONCATENATE(H$50,"_Qu_",hi!$C$41),fpre_reg_dat!$A$2:$BC$51,$B97,0)</f>
        <v>112.86828194913832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</row>
    <row r="98" spans="1:100" s="2" customFormat="1" ht="15" customHeight="1" x14ac:dyDescent="0.2">
      <c r="A98" s="65"/>
      <c r="B98" s="114">
        <f t="shared" si="0"/>
        <v>48</v>
      </c>
      <c r="C98" s="115" t="s">
        <v>3744</v>
      </c>
      <c r="D98" s="116"/>
      <c r="E98" s="100">
        <f>VLOOKUP(CONCATENATE(D$50,"_Qu_",hi!$C$41),fpre_reg_dat!$A$2:$BC$51,$B98,0)</f>
        <v>112.97568404071983</v>
      </c>
      <c r="F98" s="100"/>
      <c r="G98" s="100">
        <f>VLOOKUP(CONCATENATE(F$50,"_Qu_",hi!$C$41),fpre_reg_dat!$A$2:$BC$51,$B98,0)</f>
        <v>109.27990887250989</v>
      </c>
      <c r="H98" s="100"/>
      <c r="I98" s="100">
        <f>VLOOKUP(CONCATENATE(H$50,"_Qu_",hi!$C$41),fpre_reg_dat!$A$2:$BC$51,$B98,0)</f>
        <v>111.27068924448598</v>
      </c>
      <c r="J98" s="126"/>
      <c r="K98" s="124"/>
      <c r="L98" s="149"/>
      <c r="M98" s="149"/>
      <c r="N98" s="149"/>
      <c r="O98" s="149"/>
      <c r="P98" s="149"/>
      <c r="Q98" s="149"/>
      <c r="R98" s="149"/>
      <c r="S98" s="149"/>
      <c r="T98" s="65"/>
      <c r="U98" s="65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</row>
    <row r="99" spans="1:100" s="2" customFormat="1" ht="15" customHeight="1" x14ac:dyDescent="0.2">
      <c r="A99" s="65"/>
      <c r="B99" s="114">
        <f t="shared" si="0"/>
        <v>49</v>
      </c>
      <c r="C99" s="115" t="s">
        <v>3745</v>
      </c>
      <c r="D99" s="116"/>
      <c r="E99" s="100">
        <f>VLOOKUP(CONCATENATE(D$50,"_Qu_",hi!$C$41),fpre_reg_dat!$A$2:$BC$51,$B99,0)</f>
        <v>113.74923397571821</v>
      </c>
      <c r="F99" s="100"/>
      <c r="G99" s="100">
        <f>VLOOKUP(CONCATENATE(F$50,"_Qu_",hi!$C$41),fpre_reg_dat!$A$2:$BC$51,$B99,0)</f>
        <v>110.27895503524685</v>
      </c>
      <c r="H99" s="100"/>
      <c r="I99" s="100">
        <f>VLOOKUP(CONCATENATE(H$50,"_Qu_",hi!$C$41),fpre_reg_dat!$A$2:$BC$51,$B99,0)</f>
        <v>112.14826874767128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</row>
    <row r="100" spans="1:100" s="2" customFormat="1" ht="15" customHeight="1" x14ac:dyDescent="0.2">
      <c r="A100" s="65"/>
      <c r="B100" s="114">
        <f t="shared" si="0"/>
        <v>50</v>
      </c>
      <c r="C100" s="115" t="s">
        <v>3746</v>
      </c>
      <c r="D100" s="116"/>
      <c r="E100" s="100">
        <f>VLOOKUP(CONCATENATE(D$50,"_Qu_",hi!$C$41),fpre_reg_dat!$A$2:$BC$51,$B100,0)</f>
        <v>113.3391667936318</v>
      </c>
      <c r="F100" s="100"/>
      <c r="G100" s="100">
        <f>VLOOKUP(CONCATENATE(F$50,"_Qu_",hi!$C$41),fpre_reg_dat!$A$2:$BC$51,$B100,0)</f>
        <v>110.95195895687482</v>
      </c>
      <c r="H100" s="100"/>
      <c r="I100" s="100">
        <f>VLOOKUP(CONCATENATE(H$50,"_Qu_",hi!$C$41),fpre_reg_dat!$A$2:$BC$51,$B100,0)</f>
        <v>112.23786145065233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</row>
    <row r="101" spans="1:100" s="2" customFormat="1" ht="15" customHeight="1" x14ac:dyDescent="0.2">
      <c r="A101" s="65"/>
      <c r="B101" s="114">
        <f t="shared" si="0"/>
        <v>51</v>
      </c>
      <c r="C101" s="115" t="s">
        <v>3747</v>
      </c>
      <c r="D101" s="116"/>
      <c r="E101" s="100">
        <f>VLOOKUP(CONCATENATE(D$50,"_Qu_",hi!$C$41),fpre_reg_dat!$A$2:$BC$51,$B101,0)</f>
        <v>113.99650195025953</v>
      </c>
      <c r="F101" s="100"/>
      <c r="G101" s="100">
        <f>VLOOKUP(CONCATENATE(F$50,"_Qu_",hi!$C$41),fpre_reg_dat!$A$2:$BC$51,$B101,0)</f>
        <v>111.09754984724513</v>
      </c>
      <c r="H101" s="100"/>
      <c r="I101" s="100">
        <f>VLOOKUP(CONCATENATE(H$50,"_Qu_",hi!$C$41),fpre_reg_dat!$A$2:$BC$51,$B101,0)</f>
        <v>112.65911046262612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</row>
    <row r="102" spans="1:100" s="2" customFormat="1" ht="15" customHeight="1" x14ac:dyDescent="0.2">
      <c r="A102" s="65"/>
      <c r="B102" s="114">
        <f t="shared" si="0"/>
        <v>52</v>
      </c>
      <c r="C102" s="115" t="s">
        <v>3748</v>
      </c>
      <c r="D102" s="116"/>
      <c r="E102" s="100">
        <f>VLOOKUP(CONCATENATE(D$50,"_Qu_",hi!$C$41),fpre_reg_dat!$A$2:$BC$51,$B102,0)</f>
        <v>112.22063878291189</v>
      </c>
      <c r="F102" s="100"/>
      <c r="G102" s="100">
        <f>VLOOKUP(CONCATENATE(F$50,"_Qu_",hi!$C$41),fpre_reg_dat!$A$2:$BC$51,$B102,0)</f>
        <v>109.26612504163289</v>
      </c>
      <c r="H102" s="100"/>
      <c r="I102" s="100">
        <f>VLOOKUP(CONCATENATE(H$50,"_Qu_",hi!$C$41),fpre_reg_dat!$A$2:$BC$51,$B102,0)</f>
        <v>110.85761470135694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</row>
    <row r="103" spans="1:100" s="2" customFormat="1" ht="15" customHeight="1" x14ac:dyDescent="0.2">
      <c r="A103" s="65"/>
      <c r="B103" s="114">
        <f t="shared" si="0"/>
        <v>53</v>
      </c>
      <c r="C103" s="115" t="s">
        <v>3801</v>
      </c>
      <c r="D103" s="116"/>
      <c r="E103" s="100">
        <f>VLOOKUP(CONCATENATE(D$50,"_Qu_",hi!$C$41),fpre_reg_dat!$A$2:$BC$51,$B103,0)</f>
        <v>114.24808078247165</v>
      </c>
      <c r="F103" s="100"/>
      <c r="G103" s="100">
        <f>VLOOKUP(CONCATENATE(F$50,"_Qu_",hi!$C$41),fpre_reg_dat!$A$2:$BC$51,$B103,0)</f>
        <v>110.26007521167426</v>
      </c>
      <c r="H103" s="100"/>
      <c r="I103" s="100">
        <f>VLOOKUP(CONCATENATE(H$50,"_Qu_",hi!$C$41),fpre_reg_dat!$A$2:$BC$51,$B103,0)</f>
        <v>112.4082695287867</v>
      </c>
      <c r="J103" s="126"/>
      <c r="K103" s="124"/>
      <c r="L103" s="200"/>
      <c r="M103" s="200"/>
      <c r="N103" s="200"/>
      <c r="O103" s="200"/>
      <c r="P103" s="200"/>
      <c r="Q103" s="200"/>
      <c r="R103" s="200"/>
      <c r="S103" s="200"/>
      <c r="T103" s="65"/>
      <c r="U103" s="65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</row>
    <row r="104" spans="1:100" s="2" customFormat="1" ht="15" customHeight="1" x14ac:dyDescent="0.2">
      <c r="A104" s="65"/>
      <c r="B104" s="114">
        <f t="shared" si="0"/>
        <v>54</v>
      </c>
      <c r="C104" s="115" t="s">
        <v>3806</v>
      </c>
      <c r="D104" s="116"/>
      <c r="E104" s="100">
        <f>VLOOKUP(CONCATENATE(D$50,"_Qu_",hi!$C$41),fpre_reg_dat!$A$2:$BC$51,$B104,0)</f>
        <v>117.1708661595968</v>
      </c>
      <c r="F104" s="100"/>
      <c r="G104" s="100">
        <f>VLOOKUP(CONCATENATE(F$50,"_Qu_",hi!$C$41),fpre_reg_dat!$A$2:$BC$51,$B104,0)</f>
        <v>111.66086197013013</v>
      </c>
      <c r="H104" s="100"/>
      <c r="I104" s="100">
        <f>VLOOKUP(CONCATENATE(H$50,"_Qu_",hi!$C$41),fpre_reg_dat!$A$2:$BC$51,$B104,0)</f>
        <v>114.6289018780362</v>
      </c>
      <c r="J104" s="126"/>
      <c r="K104" s="124"/>
      <c r="L104" s="205"/>
      <c r="M104" s="205"/>
      <c r="N104" s="205"/>
      <c r="O104" s="205"/>
      <c r="P104" s="205"/>
      <c r="Q104" s="205"/>
      <c r="R104" s="205"/>
      <c r="S104" s="205"/>
      <c r="T104" s="65"/>
      <c r="U104" s="6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</row>
    <row r="105" spans="1:100" s="2" customFormat="1" ht="15" customHeight="1" x14ac:dyDescent="0.2">
      <c r="A105" s="65"/>
      <c r="B105" s="114">
        <f t="shared" si="0"/>
        <v>55</v>
      </c>
      <c r="C105" s="115" t="s">
        <v>3807</v>
      </c>
      <c r="D105" s="116"/>
      <c r="E105" s="100">
        <f>VLOOKUP(CONCATENATE(D$50,"_Qu_",hi!$C$41),fpre_reg_dat!$A$2:$DE$51,$B105,0)</f>
        <v>114.26507174425946</v>
      </c>
      <c r="F105" s="100"/>
      <c r="G105" s="100">
        <f>VLOOKUP(CONCATENATE(F$50,"_Qu_",hi!$C$41),fpre_reg_dat!$A$2:$DE$51,$B105,0)</f>
        <v>109.75219016550585</v>
      </c>
      <c r="H105" s="100"/>
      <c r="I105" s="100">
        <f>VLOOKUP(CONCATENATE(H$50,"_Qu_",hi!$C$41),fpre_reg_dat!$A$2:$DE$51,$B105,0)</f>
        <v>112.18311619837493</v>
      </c>
      <c r="J105" s="126"/>
      <c r="K105" s="124"/>
      <c r="L105" s="213"/>
      <c r="M105" s="213"/>
      <c r="N105" s="213"/>
      <c r="O105" s="213"/>
      <c r="P105" s="213"/>
      <c r="Q105" s="213"/>
      <c r="R105" s="213"/>
      <c r="S105" s="213"/>
      <c r="T105" s="65"/>
      <c r="U105" s="65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W105" s="213"/>
      <c r="BX105" s="213"/>
      <c r="BY105" s="213"/>
      <c r="BZ105" s="213"/>
      <c r="CA105" s="213"/>
      <c r="CB105" s="213"/>
      <c r="CC105" s="213"/>
      <c r="CD105" s="213"/>
      <c r="CE105" s="213"/>
      <c r="CF105" s="213"/>
      <c r="CG105" s="213"/>
      <c r="CH105" s="213"/>
      <c r="CI105" s="213"/>
      <c r="CJ105" s="213"/>
      <c r="CK105" s="213"/>
      <c r="CL105" s="213"/>
      <c r="CM105" s="213"/>
      <c r="CN105" s="213"/>
      <c r="CO105" s="213"/>
      <c r="CP105" s="213"/>
      <c r="CQ105" s="213"/>
      <c r="CR105" s="213"/>
      <c r="CS105" s="213"/>
      <c r="CT105" s="213"/>
      <c r="CU105" s="213"/>
      <c r="CV105" s="213"/>
    </row>
    <row r="106" spans="1:100" s="2" customFormat="1" ht="15" customHeight="1" x14ac:dyDescent="0.2">
      <c r="A106" s="65"/>
      <c r="B106" s="114">
        <f t="shared" si="0"/>
        <v>56</v>
      </c>
      <c r="C106" s="115" t="s">
        <v>3808</v>
      </c>
      <c r="D106" s="116"/>
      <c r="E106" s="100">
        <f>VLOOKUP(CONCATENATE(D$50,"_Qu_",hi!$C$41),fpre_reg_dat!$A$2:$DE$51,$B106,0)</f>
        <v>112.50844384024843</v>
      </c>
      <c r="F106" s="100"/>
      <c r="G106" s="100">
        <f>VLOOKUP(CONCATENATE(F$50,"_Qu_",hi!$C$41),fpre_reg_dat!$A$2:$DE$51,$B106,0)</f>
        <v>110.08241377331703</v>
      </c>
      <c r="H106" s="100"/>
      <c r="I106" s="100">
        <f>VLOOKUP(CONCATENATE(H$50,"_Qu_",hi!$C$41),fpre_reg_dat!$A$2:$DE$51,$B106,0)</f>
        <v>111.38922839792269</v>
      </c>
      <c r="J106" s="126"/>
      <c r="K106" s="124"/>
      <c r="L106" s="207"/>
      <c r="M106" s="207"/>
      <c r="N106" s="207"/>
      <c r="O106" s="207"/>
      <c r="P106" s="207"/>
      <c r="Q106" s="207"/>
      <c r="R106" s="207"/>
      <c r="S106" s="207"/>
      <c r="T106" s="65"/>
      <c r="U106" s="65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07"/>
      <c r="BN106" s="207"/>
      <c r="BO106" s="207"/>
      <c r="BP106" s="207"/>
      <c r="BQ106" s="207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7"/>
      <c r="CB106" s="207"/>
      <c r="CC106" s="207"/>
      <c r="CD106" s="207"/>
      <c r="CE106" s="207"/>
      <c r="CF106" s="207"/>
      <c r="CG106" s="207"/>
      <c r="CH106" s="207"/>
      <c r="CI106" s="207"/>
      <c r="CJ106" s="207"/>
      <c r="CK106" s="207"/>
      <c r="CL106" s="207"/>
      <c r="CM106" s="207"/>
      <c r="CN106" s="207"/>
      <c r="CO106" s="207"/>
      <c r="CP106" s="207"/>
      <c r="CQ106" s="207"/>
      <c r="CR106" s="207"/>
      <c r="CS106" s="207"/>
      <c r="CT106" s="207"/>
      <c r="CU106" s="207"/>
      <c r="CV106" s="207"/>
    </row>
    <row r="107" spans="1:100" s="2" customFormat="1" ht="15" customHeight="1" x14ac:dyDescent="0.2">
      <c r="A107" s="65"/>
      <c r="B107" s="114">
        <f t="shared" si="0"/>
        <v>57</v>
      </c>
      <c r="C107" s="115" t="s">
        <v>3809</v>
      </c>
      <c r="D107" s="116"/>
      <c r="E107" s="100">
        <f>VLOOKUP(CONCATENATE(D$50,"_Qu_",hi!$C$41),fpre_reg_dat!$A$2:$DE$51,$B107,0)</f>
        <v>111.67449050600375</v>
      </c>
      <c r="F107" s="100"/>
      <c r="G107" s="100">
        <f>VLOOKUP(CONCATENATE(F$50,"_Qu_",hi!$C$41),fpre_reg_dat!$A$2:$DE$51,$B107,0)</f>
        <v>109.13351786413699</v>
      </c>
      <c r="H107" s="100"/>
      <c r="I107" s="100">
        <f>VLOOKUP(CONCATENATE(H$50,"_Qu_",hi!$C$41),fpre_reg_dat!$A$2:$DE$51,$B107,0)</f>
        <v>110.50224789529999</v>
      </c>
      <c r="J107" s="126"/>
      <c r="K107" s="124"/>
      <c r="L107" s="149"/>
      <c r="M107" s="149"/>
      <c r="N107" s="149"/>
      <c r="O107" s="149"/>
      <c r="P107" s="149"/>
      <c r="Q107" s="149"/>
      <c r="R107" s="149"/>
      <c r="S107" s="149"/>
      <c r="T107" s="65"/>
      <c r="U107" s="65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</row>
    <row r="108" spans="1:100" s="2" customFormat="1" ht="15" customHeight="1" x14ac:dyDescent="0.2">
      <c r="A108" s="65"/>
      <c r="B108" s="114">
        <f t="shared" si="0"/>
        <v>58</v>
      </c>
      <c r="C108" s="115" t="s">
        <v>3810</v>
      </c>
      <c r="D108" s="116"/>
      <c r="E108" s="100">
        <f>VLOOKUP(CONCATENATE(D$50,"_Qu_",hi!$C$41),fpre_reg_dat!$A$2:$DE$51,$B108,0)</f>
        <v>111.58976103660507</v>
      </c>
      <c r="F108" s="100"/>
      <c r="G108" s="100">
        <f>VLOOKUP(CONCATENATE(F$50,"_Qu_",hi!$C$41),fpre_reg_dat!$A$2:$DE$51,$B108,0)</f>
        <v>110.93322018830365</v>
      </c>
      <c r="H108" s="100"/>
      <c r="I108" s="100">
        <f>VLOOKUP(CONCATENATE(H$50,"_Qu_",hi!$C$41),fpre_reg_dat!$A$2:$DE$51,$B108,0)</f>
        <v>111.28687498999201</v>
      </c>
      <c r="J108" s="126"/>
      <c r="K108" s="124"/>
      <c r="L108" s="208"/>
      <c r="M108" s="208"/>
      <c r="N108" s="208"/>
      <c r="O108" s="208"/>
      <c r="P108" s="208"/>
      <c r="Q108" s="208"/>
      <c r="R108" s="208"/>
      <c r="S108" s="208"/>
      <c r="T108" s="65"/>
      <c r="U108" s="65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  <c r="CM108" s="208"/>
      <c r="CN108" s="208"/>
      <c r="CO108" s="208"/>
      <c r="CP108" s="208"/>
      <c r="CQ108" s="208"/>
      <c r="CR108" s="208"/>
      <c r="CS108" s="208"/>
      <c r="CT108" s="208"/>
      <c r="CU108" s="208"/>
      <c r="CV108" s="208"/>
    </row>
    <row r="109" spans="1:100" s="2" customFormat="1" ht="15" customHeight="1" x14ac:dyDescent="0.2">
      <c r="A109" s="65"/>
      <c r="B109" s="114">
        <f t="shared" si="0"/>
        <v>59</v>
      </c>
      <c r="C109" s="115" t="s">
        <v>3813</v>
      </c>
      <c r="D109" s="116"/>
      <c r="E109" s="100">
        <f>VLOOKUP(CONCATENATE(D$50,"_Qu_",hi!$C$41),fpre_reg_dat!$A$2:$DE$51,$B109,0)</f>
        <v>110.44351003853869</v>
      </c>
      <c r="F109" s="100"/>
      <c r="G109" s="100">
        <f>VLOOKUP(CONCATENATE(F$50,"_Qu_",hi!$C$41),fpre_reg_dat!$A$2:$DE$51,$B109,0)</f>
        <v>109.22414804722602</v>
      </c>
      <c r="H109" s="100"/>
      <c r="I109" s="100">
        <f>VLOOKUP(CONCATENATE(H$50,"_Qu_",hi!$C$41),fpre_reg_dat!$A$2:$DE$51,$B109,0)</f>
        <v>109.88097423609098</v>
      </c>
      <c r="J109" s="126"/>
      <c r="K109" s="124"/>
      <c r="L109" s="211"/>
      <c r="M109" s="211"/>
      <c r="N109" s="211"/>
      <c r="O109" s="211"/>
      <c r="P109" s="211"/>
      <c r="Q109" s="211"/>
      <c r="R109" s="211"/>
      <c r="S109" s="211"/>
      <c r="T109" s="65"/>
      <c r="U109" s="65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  <c r="BH109" s="211"/>
      <c r="BI109" s="211"/>
      <c r="BJ109" s="211"/>
      <c r="BK109" s="211"/>
      <c r="BL109" s="211"/>
      <c r="BM109" s="211"/>
      <c r="BN109" s="211"/>
      <c r="BO109" s="211"/>
      <c r="BP109" s="211"/>
      <c r="BQ109" s="211"/>
      <c r="BR109" s="211"/>
      <c r="BS109" s="211"/>
      <c r="BT109" s="211"/>
      <c r="BU109" s="211"/>
      <c r="BV109" s="211"/>
      <c r="BW109" s="211"/>
      <c r="BX109" s="211"/>
      <c r="BY109" s="211"/>
      <c r="BZ109" s="211"/>
      <c r="CA109" s="211"/>
      <c r="CB109" s="211"/>
      <c r="CC109" s="211"/>
      <c r="CD109" s="211"/>
      <c r="CE109" s="211"/>
      <c r="CF109" s="211"/>
      <c r="CG109" s="211"/>
      <c r="CH109" s="211"/>
      <c r="CI109" s="211"/>
      <c r="CJ109" s="211"/>
      <c r="CK109" s="211"/>
      <c r="CL109" s="211"/>
      <c r="CM109" s="211"/>
      <c r="CN109" s="211"/>
      <c r="CO109" s="211"/>
      <c r="CP109" s="211"/>
      <c r="CQ109" s="211"/>
      <c r="CR109" s="211"/>
      <c r="CS109" s="211"/>
      <c r="CT109" s="211"/>
      <c r="CU109" s="211"/>
      <c r="CV109" s="211"/>
    </row>
    <row r="110" spans="1:100" s="2" customFormat="1" ht="15" customHeight="1" x14ac:dyDescent="0.2">
      <c r="A110" s="65"/>
      <c r="B110" s="114">
        <f t="shared" si="0"/>
        <v>60</v>
      </c>
      <c r="C110" s="115" t="s">
        <v>3814</v>
      </c>
      <c r="D110" s="116"/>
      <c r="E110" s="100">
        <f>VLOOKUP(CONCATENATE(D$50,"_Qu_",hi!$C$41),fpre_reg_dat!$A$2:$DE$51,$B110,0)</f>
        <v>111.37107700724049</v>
      </c>
      <c r="F110" s="100"/>
      <c r="G110" s="100">
        <f>VLOOKUP(CONCATENATE(F$50,"_Qu_",hi!$C$41),fpre_reg_dat!$A$2:$DE$51,$B110,0)</f>
        <v>110.14306940620875</v>
      </c>
      <c r="H110" s="100"/>
      <c r="I110" s="100">
        <f>VLOOKUP(CONCATENATE(H$50,"_Qu_",hi!$C$41),fpre_reg_dat!$A$2:$DE$51,$B110,0)</f>
        <v>110.80455267223577</v>
      </c>
      <c r="J110" s="126"/>
      <c r="K110" s="124"/>
      <c r="L110" s="212"/>
      <c r="M110" s="212"/>
      <c r="N110" s="212"/>
      <c r="O110" s="212"/>
      <c r="P110" s="212"/>
      <c r="Q110" s="212"/>
      <c r="R110" s="212"/>
      <c r="S110" s="212"/>
      <c r="T110" s="65"/>
      <c r="U110" s="65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  <c r="CM110" s="212"/>
      <c r="CN110" s="212"/>
      <c r="CO110" s="212"/>
      <c r="CP110" s="212"/>
      <c r="CQ110" s="212"/>
      <c r="CR110" s="212"/>
      <c r="CS110" s="212"/>
      <c r="CT110" s="212"/>
      <c r="CU110" s="212"/>
      <c r="CV110" s="212"/>
    </row>
    <row r="111" spans="1:100" s="2" customFormat="1" ht="15" customHeight="1" x14ac:dyDescent="0.2">
      <c r="A111" s="65"/>
      <c r="B111" s="114">
        <f t="shared" si="0"/>
        <v>61</v>
      </c>
      <c r="C111" s="115" t="s">
        <v>3815</v>
      </c>
      <c r="D111" s="116"/>
      <c r="E111" s="100">
        <f>VLOOKUP(CONCATENATE(D$50,"_Qu_",hi!$C$41),fpre_reg_dat!$A$2:$DE$51,$B111,0)</f>
        <v>113.89480442297805</v>
      </c>
      <c r="F111" s="100"/>
      <c r="G111" s="100">
        <f>VLOOKUP(CONCATENATE(F$50,"_Qu_",hi!$C$41),fpre_reg_dat!$A$2:$DE$51,$B111,0)</f>
        <v>110.79702347843576</v>
      </c>
      <c r="H111" s="100"/>
      <c r="I111" s="100">
        <f>VLOOKUP(CONCATENATE(H$50,"_Qu_",hi!$C$41),fpre_reg_dat!$A$2:$DE$51,$B111,0)</f>
        <v>112.46568599722804</v>
      </c>
      <c r="J111" s="126"/>
      <c r="K111" s="124"/>
      <c r="L111" s="214"/>
      <c r="M111" s="214"/>
      <c r="N111" s="214"/>
      <c r="O111" s="214"/>
      <c r="P111" s="214"/>
      <c r="Q111" s="214"/>
      <c r="R111" s="214"/>
      <c r="S111" s="214"/>
      <c r="T111" s="65"/>
      <c r="U111" s="65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4"/>
      <c r="CJ111" s="214"/>
      <c r="CK111" s="214"/>
      <c r="CL111" s="214"/>
      <c r="CM111" s="214"/>
      <c r="CN111" s="214"/>
      <c r="CO111" s="214"/>
      <c r="CP111" s="214"/>
      <c r="CQ111" s="214"/>
      <c r="CR111" s="214"/>
      <c r="CS111" s="214"/>
      <c r="CT111" s="214"/>
      <c r="CU111" s="214"/>
      <c r="CV111" s="214"/>
    </row>
    <row r="112" spans="1:100" s="2" customFormat="1" ht="15" customHeight="1" x14ac:dyDescent="0.2">
      <c r="A112" s="65"/>
      <c r="B112" s="119"/>
      <c r="C112" s="116"/>
      <c r="D112" s="116"/>
      <c r="E112" s="132"/>
      <c r="F112" s="132"/>
      <c r="G112" s="132"/>
      <c r="H112" s="132"/>
      <c r="I112" s="132"/>
      <c r="J112" s="130"/>
      <c r="K112" s="188"/>
      <c r="L112" s="38"/>
      <c r="M112" s="38"/>
      <c r="N112" s="149"/>
      <c r="O112" s="149"/>
      <c r="P112" s="149"/>
      <c r="Q112" s="149"/>
      <c r="R112" s="149"/>
      <c r="S112" s="149"/>
      <c r="T112" s="65"/>
      <c r="U112" s="65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</row>
    <row r="113" spans="1:100" s="2" customFormat="1" ht="15" customHeight="1" x14ac:dyDescent="0.2">
      <c r="A113" s="65"/>
      <c r="B113" s="119"/>
      <c r="C113" s="116" t="str">
        <f>C110&amp;" - "&amp;C111</f>
        <v>2021:4 - 2022:1</v>
      </c>
      <c r="D113" s="116"/>
      <c r="E113" s="101">
        <f>E111/E110-1</f>
        <v>2.2660528061280161E-2</v>
      </c>
      <c r="F113" s="101"/>
      <c r="G113" s="101">
        <f>G111/G110-1</f>
        <v>5.9373147648102975E-3</v>
      </c>
      <c r="H113" s="101"/>
      <c r="I113" s="101">
        <f>I111/I110-1</f>
        <v>1.4991562033610295E-2</v>
      </c>
      <c r="J113" s="130"/>
      <c r="K113" s="188"/>
      <c r="L113" s="38"/>
      <c r="M113" s="38"/>
      <c r="N113" s="149"/>
      <c r="O113" s="149"/>
      <c r="P113" s="149"/>
      <c r="Q113" s="149"/>
      <c r="R113" s="149"/>
      <c r="S113" s="149"/>
      <c r="T113" s="65"/>
      <c r="U113" s="65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</row>
    <row r="114" spans="1:100" s="2" customFormat="1" ht="15" customHeight="1" x14ac:dyDescent="0.2">
      <c r="A114" s="65"/>
      <c r="B114" s="119"/>
      <c r="C114" s="116" t="str">
        <f>C107&amp;" - "&amp;C111</f>
        <v>2021:1 - 2022:1</v>
      </c>
      <c r="D114" s="116"/>
      <c r="E114" s="202">
        <f>E111/E107-1</f>
        <v>1.9882015193567693E-2</v>
      </c>
      <c r="F114" s="202"/>
      <c r="G114" s="202">
        <f>G111/G107-1</f>
        <v>1.5242847906449031E-2</v>
      </c>
      <c r="H114" s="202"/>
      <c r="I114" s="202">
        <f>I111/I107-1</f>
        <v>1.776830914596772E-2</v>
      </c>
      <c r="J114" s="130"/>
      <c r="K114" s="188"/>
      <c r="L114" s="38"/>
      <c r="M114" s="38"/>
      <c r="N114" s="149"/>
      <c r="O114" s="149"/>
      <c r="P114" s="149"/>
      <c r="Q114" s="149"/>
      <c r="R114" s="149"/>
      <c r="S114" s="149"/>
      <c r="T114" s="65"/>
      <c r="U114" s="65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</row>
    <row r="115" spans="1:100" s="2" customFormat="1" ht="12.75" customHeight="1" x14ac:dyDescent="0.2">
      <c r="A115" s="65"/>
      <c r="B115" s="119"/>
      <c r="C115" s="215" t="str">
        <f>te!A10</f>
        <v>Quelle: Marktmietenindizes Fahrländer Partner.</v>
      </c>
      <c r="D115" s="215"/>
      <c r="E115" s="215">
        <f>E107/E99-1</f>
        <v>-1.8239625861193542E-2</v>
      </c>
      <c r="F115" s="215"/>
      <c r="G115" s="215">
        <f>G107/G99-1</f>
        <v>-1.0386724926290447E-2</v>
      </c>
      <c r="H115" s="215" t="e">
        <f>H107/H79-1</f>
        <v>#DIV/0!</v>
      </c>
      <c r="I115" s="215">
        <f>I107/I99-1</f>
        <v>-1.467718468374013E-2</v>
      </c>
      <c r="J115" s="215"/>
      <c r="K115" s="215"/>
      <c r="L115" s="38"/>
      <c r="M115" s="38"/>
      <c r="N115" s="149"/>
      <c r="O115" s="149"/>
      <c r="P115" s="149"/>
      <c r="Q115" s="149"/>
      <c r="R115" s="149"/>
      <c r="S115" s="149"/>
      <c r="T115" s="65"/>
      <c r="U115" s="65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</row>
    <row r="116" spans="1:100" s="2" customFormat="1" ht="12.75" customHeight="1" x14ac:dyDescent="0.2">
      <c r="A116" s="65"/>
      <c r="B116" s="119"/>
      <c r="C116" s="238"/>
      <c r="D116" s="238"/>
      <c r="E116" s="238"/>
      <c r="F116" s="238"/>
      <c r="G116" s="238"/>
      <c r="H116" s="238"/>
      <c r="I116" s="238"/>
      <c r="J116" s="238"/>
      <c r="K116" s="238"/>
      <c r="L116" s="149"/>
      <c r="M116" s="149"/>
      <c r="N116" s="149"/>
      <c r="O116" s="105"/>
      <c r="P116" s="149"/>
      <c r="Q116" s="149"/>
      <c r="R116" s="105"/>
      <c r="S116" s="105"/>
      <c r="T116" s="65"/>
      <c r="U116" s="65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</row>
    <row r="117" spans="1:100" s="2" customFormat="1" ht="30" customHeight="1" x14ac:dyDescent="0.2">
      <c r="A117" s="65"/>
      <c r="B117" s="184"/>
      <c r="C117" s="237"/>
      <c r="D117" s="237"/>
      <c r="E117" s="237"/>
      <c r="F117" s="237"/>
      <c r="G117" s="237"/>
      <c r="H117" s="237"/>
      <c r="I117" s="237"/>
      <c r="J117" s="237"/>
      <c r="K117" s="237"/>
      <c r="L117" s="149"/>
      <c r="M117" s="149"/>
      <c r="N117" s="149"/>
      <c r="O117" s="149"/>
      <c r="P117" s="149"/>
      <c r="Q117" s="149"/>
      <c r="R117" s="149"/>
      <c r="S117" s="149"/>
      <c r="T117" s="65"/>
      <c r="U117" s="65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</row>
    <row r="118" spans="1:100" s="2" customFormat="1" ht="4.5" customHeight="1" x14ac:dyDescent="0.2">
      <c r="A118" s="65"/>
      <c r="B118" s="184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65"/>
      <c r="U118" s="65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</row>
    <row r="119" spans="1:100" s="2" customFormat="1" ht="9.9499999999999993" customHeight="1" x14ac:dyDescent="0.2">
      <c r="A119" s="65"/>
      <c r="B119" s="184"/>
      <c r="C119" s="220" t="s">
        <v>20</v>
      </c>
      <c r="D119" s="220"/>
      <c r="E119" s="220"/>
      <c r="F119" s="80" t="str">
        <f>F3</f>
        <v>Marktmieten- und Baulandindizes von Renditeimmobilien</v>
      </c>
      <c r="I119" s="147"/>
      <c r="J119" s="147"/>
      <c r="K119" s="147"/>
      <c r="L119" s="90"/>
      <c r="M119" s="90"/>
      <c r="N119" s="90"/>
      <c r="O119" s="90"/>
      <c r="P119" s="90"/>
      <c r="Q119" s="90"/>
      <c r="R119" s="81" t="str">
        <f>hi!$G$5</f>
        <v>1. Quartal 2022</v>
      </c>
      <c r="S119" s="149"/>
      <c r="T119" s="65"/>
      <c r="U119" s="65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</row>
    <row r="120" spans="1:100" s="23" customFormat="1" ht="9.9499999999999993" customHeight="1" x14ac:dyDescent="0.2">
      <c r="A120" s="65"/>
      <c r="B120" s="184"/>
      <c r="C120" s="220" t="s">
        <v>0</v>
      </c>
      <c r="D120" s="220"/>
      <c r="E120" s="220"/>
      <c r="F120" s="2"/>
      <c r="G120" s="80"/>
      <c r="H120" s="80"/>
      <c r="I120" s="147"/>
      <c r="J120" s="147"/>
      <c r="K120" s="147"/>
      <c r="L120" s="90"/>
      <c r="M120" s="90"/>
      <c r="N120" s="90"/>
      <c r="O120" s="90"/>
      <c r="P120" s="90"/>
      <c r="Q120" s="90"/>
      <c r="R120" s="90"/>
      <c r="T120" s="65"/>
      <c r="U120" s="75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</row>
    <row r="121" spans="1:100" s="149" customFormat="1" ht="8.1" customHeight="1" x14ac:dyDescent="0.2">
      <c r="A121" s="65"/>
      <c r="B121" s="23"/>
      <c r="T121" s="65"/>
      <c r="U121" s="65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</row>
    <row r="122" spans="1:100" s="149" customFormat="1" ht="15" x14ac:dyDescent="0.2">
      <c r="A122" s="7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</row>
    <row r="123" spans="1:100" s="149" customFormat="1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</row>
    <row r="124" spans="1:100" s="149" customFormat="1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</row>
    <row r="125" spans="1:100" s="149" customFormat="1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</row>
    <row r="126" spans="1:100" s="149" customFormat="1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</row>
    <row r="127" spans="1:100" s="141" customFormat="1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190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</row>
    <row r="128" spans="1:100" s="141" customFormat="1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190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</row>
    <row r="129" spans="1:87" s="141" customFormat="1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190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</row>
    <row r="130" spans="1:87" s="141" customFormat="1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190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</row>
    <row r="131" spans="1:87" s="141" customFormat="1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190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</row>
    <row r="132" spans="1:87" s="141" customFormat="1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190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</row>
    <row r="133" spans="1:87" s="141" customFormat="1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190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</row>
    <row r="134" spans="1:87" s="141" customFormat="1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190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</row>
    <row r="135" spans="1:87" s="141" customFormat="1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190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</row>
    <row r="136" spans="1:87" s="141" customFormat="1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190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</row>
    <row r="137" spans="1:87" s="141" customFormat="1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190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</row>
    <row r="138" spans="1:87" s="141" customFormat="1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190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</row>
    <row r="139" spans="1:87" s="141" customFormat="1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190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</row>
    <row r="140" spans="1:87" s="141" customFormat="1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190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</row>
    <row r="141" spans="1:87" s="141" customFormat="1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190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</row>
    <row r="142" spans="1:87" s="141" customFormat="1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190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</row>
    <row r="143" spans="1:87" s="141" customFormat="1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190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</row>
    <row r="144" spans="1:87" s="141" customFormat="1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190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</row>
    <row r="145" spans="1:87" s="141" customFormat="1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190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</row>
    <row r="146" spans="1:87" s="141" customFormat="1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190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</row>
    <row r="147" spans="1:87" s="141" customFormat="1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190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</row>
    <row r="148" spans="1:87" s="141" customFormat="1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190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</row>
    <row r="149" spans="1:87" s="141" customFormat="1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190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</row>
    <row r="150" spans="1:87" s="141" customFormat="1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190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</row>
    <row r="151" spans="1:87" s="141" customFormat="1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190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</row>
    <row r="152" spans="1:87" s="141" customFormat="1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190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</row>
    <row r="153" spans="1:87" s="141" customFormat="1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190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</row>
    <row r="154" spans="1:87" s="141" customFormat="1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190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</row>
    <row r="155" spans="1:87" s="141" customFormat="1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190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</row>
    <row r="156" spans="1:87" s="141" customFormat="1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190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</row>
    <row r="157" spans="1:87" s="141" customFormat="1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190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</row>
    <row r="158" spans="1:87" s="141" customFormat="1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190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</row>
    <row r="159" spans="1:87" s="141" customFormat="1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190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</row>
    <row r="160" spans="1:87" s="141" customFormat="1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190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</row>
    <row r="161" spans="1:87" s="141" customFormat="1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190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</row>
    <row r="162" spans="1:87" s="141" customFormat="1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190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</row>
    <row r="163" spans="1:87" s="141" customFormat="1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190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</row>
    <row r="164" spans="1:87" s="141" customFormat="1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190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</row>
    <row r="165" spans="1:87" s="141" customFormat="1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190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</row>
    <row r="166" spans="1:87" s="141" customFormat="1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190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</row>
    <row r="167" spans="1:87" s="141" customFormat="1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190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</row>
    <row r="168" spans="1:87" s="141" customFormat="1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190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</row>
    <row r="169" spans="1:87" s="141" customFormat="1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190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</row>
    <row r="170" spans="1:87" s="141" customFormat="1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190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</row>
    <row r="171" spans="1:87" s="141" customFormat="1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190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</row>
    <row r="172" spans="1:87" s="141" customFormat="1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190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  <c r="BU172" s="201"/>
      <c r="BV172" s="201"/>
      <c r="BW172" s="201"/>
      <c r="BX172" s="201"/>
      <c r="BY172" s="201"/>
      <c r="BZ172" s="201"/>
      <c r="CA172" s="201"/>
      <c r="CB172" s="201"/>
      <c r="CC172" s="201"/>
      <c r="CD172" s="201"/>
      <c r="CE172" s="201"/>
      <c r="CF172" s="201"/>
      <c r="CG172" s="201"/>
      <c r="CH172" s="201"/>
      <c r="CI172" s="201"/>
    </row>
    <row r="173" spans="1:87" s="141" customFormat="1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190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  <c r="BU173" s="201"/>
      <c r="BV173" s="201"/>
      <c r="BW173" s="201"/>
      <c r="BX173" s="201"/>
      <c r="BY173" s="201"/>
      <c r="BZ173" s="201"/>
      <c r="CA173" s="201"/>
      <c r="CB173" s="201"/>
      <c r="CC173" s="201"/>
      <c r="CD173" s="201"/>
      <c r="CE173" s="201"/>
      <c r="CF173" s="201"/>
      <c r="CG173" s="201"/>
      <c r="CH173" s="201"/>
      <c r="CI173" s="201"/>
    </row>
    <row r="174" spans="1:87" s="141" customFormat="1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190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  <c r="BU174" s="201"/>
      <c r="BV174" s="201"/>
      <c r="BW174" s="201"/>
      <c r="BX174" s="201"/>
      <c r="BY174" s="201"/>
      <c r="BZ174" s="201"/>
      <c r="CA174" s="201"/>
      <c r="CB174" s="201"/>
      <c r="CC174" s="201"/>
      <c r="CD174" s="201"/>
      <c r="CE174" s="201"/>
      <c r="CF174" s="201"/>
      <c r="CG174" s="201"/>
      <c r="CH174" s="201"/>
      <c r="CI174" s="201"/>
    </row>
    <row r="175" spans="1:87" s="141" customFormat="1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190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  <c r="BU175" s="201"/>
      <c r="BV175" s="201"/>
      <c r="BW175" s="201"/>
      <c r="BX175" s="201"/>
      <c r="BY175" s="201"/>
      <c r="BZ175" s="201"/>
      <c r="CA175" s="201"/>
      <c r="CB175" s="201"/>
      <c r="CC175" s="201"/>
      <c r="CD175" s="201"/>
      <c r="CE175" s="201"/>
      <c r="CF175" s="201"/>
      <c r="CG175" s="201"/>
      <c r="CH175" s="201"/>
      <c r="CI175" s="201"/>
    </row>
    <row r="176" spans="1:87" s="141" customFormat="1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190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  <c r="BU176" s="201"/>
      <c r="BV176" s="201"/>
      <c r="BW176" s="201"/>
      <c r="BX176" s="201"/>
      <c r="BY176" s="201"/>
      <c r="BZ176" s="201"/>
      <c r="CA176" s="201"/>
      <c r="CB176" s="201"/>
      <c r="CC176" s="201"/>
      <c r="CD176" s="201"/>
      <c r="CE176" s="201"/>
      <c r="CF176" s="201"/>
      <c r="CG176" s="201"/>
      <c r="CH176" s="201"/>
      <c r="CI176" s="201"/>
    </row>
    <row r="177" spans="1:87" s="141" customFormat="1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190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  <c r="BU177" s="201"/>
      <c r="BV177" s="201"/>
      <c r="BW177" s="201"/>
      <c r="BX177" s="201"/>
      <c r="BY177" s="201"/>
      <c r="BZ177" s="201"/>
      <c r="CA177" s="201"/>
      <c r="CB177" s="201"/>
      <c r="CC177" s="201"/>
      <c r="CD177" s="201"/>
      <c r="CE177" s="201"/>
      <c r="CF177" s="201"/>
      <c r="CG177" s="201"/>
      <c r="CH177" s="201"/>
      <c r="CI177" s="201"/>
    </row>
    <row r="178" spans="1:87" s="141" customFormat="1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190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  <c r="BU178" s="201"/>
      <c r="BV178" s="201"/>
      <c r="BW178" s="201"/>
      <c r="BX178" s="201"/>
      <c r="BY178" s="201"/>
      <c r="BZ178" s="201"/>
      <c r="CA178" s="201"/>
      <c r="CB178" s="201"/>
      <c r="CC178" s="201"/>
      <c r="CD178" s="201"/>
      <c r="CE178" s="201"/>
      <c r="CF178" s="201"/>
      <c r="CG178" s="201"/>
      <c r="CH178" s="201"/>
      <c r="CI178" s="201"/>
    </row>
    <row r="179" spans="1:87" s="141" customFormat="1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190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  <c r="BU179" s="201"/>
      <c r="BV179" s="201"/>
      <c r="BW179" s="201"/>
      <c r="BX179" s="201"/>
      <c r="BY179" s="201"/>
      <c r="BZ179" s="201"/>
      <c r="CA179" s="201"/>
      <c r="CB179" s="201"/>
      <c r="CC179" s="201"/>
      <c r="CD179" s="201"/>
      <c r="CE179" s="201"/>
      <c r="CF179" s="201"/>
      <c r="CG179" s="201"/>
      <c r="CH179" s="201"/>
      <c r="CI179" s="201"/>
    </row>
    <row r="180" spans="1:87" s="141" customFormat="1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190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  <c r="BU180" s="201"/>
      <c r="BV180" s="201"/>
      <c r="BW180" s="201"/>
      <c r="BX180" s="201"/>
      <c r="BY180" s="201"/>
      <c r="BZ180" s="201"/>
      <c r="CA180" s="201"/>
      <c r="CB180" s="201"/>
      <c r="CC180" s="201"/>
      <c r="CD180" s="201"/>
      <c r="CE180" s="201"/>
      <c r="CF180" s="201"/>
      <c r="CG180" s="201"/>
      <c r="CH180" s="201"/>
      <c r="CI180" s="201"/>
    </row>
    <row r="181" spans="1:87" s="141" customFormat="1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190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  <c r="BU181" s="201"/>
      <c r="BV181" s="201"/>
      <c r="BW181" s="201"/>
      <c r="BX181" s="201"/>
      <c r="BY181" s="201"/>
      <c r="BZ181" s="201"/>
      <c r="CA181" s="201"/>
      <c r="CB181" s="201"/>
      <c r="CC181" s="201"/>
      <c r="CD181" s="201"/>
      <c r="CE181" s="201"/>
      <c r="CF181" s="201"/>
      <c r="CG181" s="201"/>
      <c r="CH181" s="201"/>
      <c r="CI181" s="201"/>
    </row>
  </sheetData>
  <sheetProtection sheet="1" selectLockedCells="1"/>
  <mergeCells count="23">
    <mergeCell ref="C119:E119"/>
    <mergeCell ref="C115:K115"/>
    <mergeCell ref="J54:K54"/>
    <mergeCell ref="C120:E120"/>
    <mergeCell ref="E53:I53"/>
    <mergeCell ref="D54:E54"/>
    <mergeCell ref="F54:G54"/>
    <mergeCell ref="H54:I54"/>
    <mergeCell ref="C117:K117"/>
    <mergeCell ref="C116:K116"/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</mergeCells>
  <phoneticPr fontId="64" type="noConversion"/>
  <conditionalFormatting sqref="E55:I102">
    <cfRule type="expression" dxfId="140" priority="70" stopIfTrue="1">
      <formula>#N/A</formula>
    </cfRule>
  </conditionalFormatting>
  <conditionalFormatting sqref="E55:I102">
    <cfRule type="containsErrors" dxfId="139" priority="69">
      <formula>ISERROR(E55)</formula>
    </cfRule>
  </conditionalFormatting>
  <conditionalFormatting sqref="E55:I102">
    <cfRule type="expression" dxfId="138" priority="68" stopIfTrue="1">
      <formula>#N/A</formula>
    </cfRule>
  </conditionalFormatting>
  <conditionalFormatting sqref="E55:I102">
    <cfRule type="containsErrors" dxfId="137" priority="67">
      <formula>ISERROR(E55)</formula>
    </cfRule>
  </conditionalFormatting>
  <conditionalFormatting sqref="K55:K102">
    <cfRule type="expression" dxfId="136" priority="66" stopIfTrue="1">
      <formula>#N/A</formula>
    </cfRule>
  </conditionalFormatting>
  <conditionalFormatting sqref="K55:K102">
    <cfRule type="containsErrors" dxfId="135" priority="65">
      <formula>ISERROR(K55)</formula>
    </cfRule>
  </conditionalFormatting>
  <conditionalFormatting sqref="K55:K102">
    <cfRule type="expression" dxfId="134" priority="64" stopIfTrue="1">
      <formula>#N/A</formula>
    </cfRule>
  </conditionalFormatting>
  <conditionalFormatting sqref="K55:K102">
    <cfRule type="containsErrors" dxfId="133" priority="63">
      <formula>ISERROR(K55)</formula>
    </cfRule>
  </conditionalFormatting>
  <conditionalFormatting sqref="N145">
    <cfRule type="expression" priority="149">
      <formula>"istzahl($D$10)"</formula>
    </cfRule>
  </conditionalFormatting>
  <conditionalFormatting sqref="C46:T46 C115:T117 L113:T114 L37:T42 S43:T45 T46:T102 C50:T102 C48:C49 E48:T49 T107:T122 C112:T112 J107:T111 D107:D111">
    <cfRule type="containsErrors" dxfId="132" priority="62">
      <formula>ISERROR(C37)</formula>
    </cfRule>
  </conditionalFormatting>
  <conditionalFormatting sqref="O38:T39 S39:S42">
    <cfRule type="expression" dxfId="131" priority="91" stopIfTrue="1">
      <formula>#N/A</formula>
    </cfRule>
  </conditionalFormatting>
  <conditionalFormatting sqref="O38:T39 S39:S42">
    <cfRule type="containsErrors" dxfId="130" priority="90">
      <formula>ISERROR(O38)</formula>
    </cfRule>
  </conditionalFormatting>
  <conditionalFormatting sqref="J112:K112">
    <cfRule type="expression" dxfId="129" priority="86" stopIfTrue="1">
      <formula>#N/A</formula>
    </cfRule>
  </conditionalFormatting>
  <conditionalFormatting sqref="J112:K112">
    <cfRule type="containsErrors" dxfId="128" priority="85">
      <formula>ISERROR(J112)</formula>
    </cfRule>
  </conditionalFormatting>
  <conditionalFormatting sqref="J112:K112">
    <cfRule type="expression" dxfId="127" priority="84" stopIfTrue="1">
      <formula>#N/A</formula>
    </cfRule>
  </conditionalFormatting>
  <conditionalFormatting sqref="J112:K112">
    <cfRule type="containsErrors" dxfId="126" priority="83">
      <formula>ISERROR(J112)</formula>
    </cfRule>
  </conditionalFormatting>
  <conditionalFormatting sqref="O56:O88">
    <cfRule type="expression" dxfId="125" priority="82" stopIfTrue="1">
      <formula>#N/A</formula>
    </cfRule>
  </conditionalFormatting>
  <conditionalFormatting sqref="O56:O88">
    <cfRule type="containsErrors" dxfId="124" priority="81">
      <formula>ISERROR(O56)</formula>
    </cfRule>
  </conditionalFormatting>
  <conditionalFormatting sqref="O38:T39 S39:S42">
    <cfRule type="expression" dxfId="123" priority="89" stopIfTrue="1">
      <formula>#N/A</formula>
    </cfRule>
  </conditionalFormatting>
  <conditionalFormatting sqref="O38:T39 S39:S42">
    <cfRule type="containsErrors" dxfId="122" priority="88">
      <formula>ISERROR(O38)</formula>
    </cfRule>
  </conditionalFormatting>
  <conditionalFormatting sqref="O56:O88">
    <cfRule type="expression" dxfId="121" priority="80" stopIfTrue="1">
      <formula>#N/A</formula>
    </cfRule>
  </conditionalFormatting>
  <conditionalFormatting sqref="O56:O88">
    <cfRule type="containsErrors" dxfId="120" priority="79">
      <formula>ISERROR(O56)</formula>
    </cfRule>
  </conditionalFormatting>
  <conditionalFormatting sqref="O55">
    <cfRule type="expression" dxfId="119" priority="78" stopIfTrue="1">
      <formula>#N/A</formula>
    </cfRule>
  </conditionalFormatting>
  <conditionalFormatting sqref="O55">
    <cfRule type="containsErrors" dxfId="118" priority="77">
      <formula>ISERROR(O55)</formula>
    </cfRule>
  </conditionalFormatting>
  <conditionalFormatting sqref="O55">
    <cfRule type="expression" dxfId="117" priority="76" stopIfTrue="1">
      <formula>#N/A</formula>
    </cfRule>
  </conditionalFormatting>
  <conditionalFormatting sqref="O55">
    <cfRule type="containsErrors" dxfId="116" priority="75">
      <formula>ISERROR(O55)</formula>
    </cfRule>
  </conditionalFormatting>
  <conditionalFormatting sqref="E112:I112">
    <cfRule type="expression" dxfId="115" priority="74" stopIfTrue="1">
      <formula>#N/A</formula>
    </cfRule>
  </conditionalFormatting>
  <conditionalFormatting sqref="E112:I112">
    <cfRule type="containsErrors" dxfId="114" priority="73">
      <formula>ISERROR(E112)</formula>
    </cfRule>
  </conditionalFormatting>
  <conditionalFormatting sqref="E112:I112">
    <cfRule type="expression" dxfId="113" priority="72" stopIfTrue="1">
      <formula>#N/A</formula>
    </cfRule>
  </conditionalFormatting>
  <conditionalFormatting sqref="E112:I112">
    <cfRule type="containsErrors" dxfId="112" priority="71">
      <formula>ISERROR(E112)</formula>
    </cfRule>
  </conditionalFormatting>
  <conditionalFormatting sqref="K107:K111">
    <cfRule type="expression" dxfId="111" priority="58" stopIfTrue="1">
      <formula>#N/A</formula>
    </cfRule>
  </conditionalFormatting>
  <conditionalFormatting sqref="K107:K111">
    <cfRule type="containsErrors" dxfId="110" priority="57">
      <formula>ISERROR(K107)</formula>
    </cfRule>
  </conditionalFormatting>
  <conditionalFormatting sqref="K107:K111">
    <cfRule type="expression" dxfId="109" priority="56" stopIfTrue="1">
      <formula>#N/A</formula>
    </cfRule>
  </conditionalFormatting>
  <conditionalFormatting sqref="K107:K111">
    <cfRule type="containsErrors" dxfId="108" priority="55">
      <formula>ISERROR(K107)</formula>
    </cfRule>
  </conditionalFormatting>
  <conditionalFormatting sqref="J113:K114">
    <cfRule type="expression" dxfId="107" priority="53" stopIfTrue="1">
      <formula>#N/A</formula>
    </cfRule>
  </conditionalFormatting>
  <conditionalFormatting sqref="J113:K114">
    <cfRule type="containsErrors" dxfId="106" priority="52">
      <formula>ISERROR(J113)</formula>
    </cfRule>
  </conditionalFormatting>
  <conditionalFormatting sqref="J113:K114">
    <cfRule type="expression" dxfId="105" priority="51" stopIfTrue="1">
      <formula>#N/A</formula>
    </cfRule>
  </conditionalFormatting>
  <conditionalFormatting sqref="J113:K114">
    <cfRule type="containsErrors" dxfId="104" priority="50">
      <formula>ISERROR(J113)</formula>
    </cfRule>
  </conditionalFormatting>
  <conditionalFormatting sqref="E113:I114">
    <cfRule type="expression" dxfId="103" priority="49" stopIfTrue="1">
      <formula>#N/A</formula>
    </cfRule>
  </conditionalFormatting>
  <conditionalFormatting sqref="E113:I114">
    <cfRule type="containsErrors" dxfId="102" priority="48">
      <formula>ISERROR(E113)</formula>
    </cfRule>
  </conditionalFormatting>
  <conditionalFormatting sqref="E113:I114">
    <cfRule type="expression" dxfId="101" priority="47" stopIfTrue="1">
      <formula>#N/A</formula>
    </cfRule>
  </conditionalFormatting>
  <conditionalFormatting sqref="E113:I114">
    <cfRule type="containsErrors" dxfId="100" priority="46">
      <formula>ISERROR(E113)</formula>
    </cfRule>
  </conditionalFormatting>
  <conditionalFormatting sqref="C113:K114">
    <cfRule type="containsErrors" dxfId="99" priority="45">
      <formula>ISERROR(C113)</formula>
    </cfRule>
  </conditionalFormatting>
  <conditionalFormatting sqref="E36 J36:K36 E37:K40">
    <cfRule type="expression" dxfId="98" priority="44" stopIfTrue="1">
      <formula>#N/A</formula>
    </cfRule>
  </conditionalFormatting>
  <conditionalFormatting sqref="E36 J36:K36 E37:K40">
    <cfRule type="containsErrors" dxfId="97" priority="43">
      <formula>ISERROR(E36)</formula>
    </cfRule>
  </conditionalFormatting>
  <conditionalFormatting sqref="E36 J36:K36 E37:K40">
    <cfRule type="expression" dxfId="96" priority="42" stopIfTrue="1">
      <formula>#N/A</formula>
    </cfRule>
  </conditionalFormatting>
  <conditionalFormatting sqref="E36 J36:K36 E37:K40">
    <cfRule type="containsErrors" dxfId="95" priority="41">
      <formula>ISERROR(E36)</formula>
    </cfRule>
  </conditionalFormatting>
  <conditionalFormatting sqref="C38:D39">
    <cfRule type="expression" dxfId="94" priority="40" stopIfTrue="1">
      <formula>#N/A</formula>
    </cfRule>
  </conditionalFormatting>
  <conditionalFormatting sqref="C38:D39">
    <cfRule type="containsErrors" dxfId="93" priority="39">
      <formula>ISERROR(C38)</formula>
    </cfRule>
  </conditionalFormatting>
  <conditionalFormatting sqref="C38:D39">
    <cfRule type="expression" dxfId="92" priority="38" stopIfTrue="1">
      <formula>#N/A</formula>
    </cfRule>
  </conditionalFormatting>
  <conditionalFormatting sqref="C38:D39">
    <cfRule type="containsErrors" dxfId="91" priority="37">
      <formula>ISERROR(C38)</formula>
    </cfRule>
  </conditionalFormatting>
  <conditionalFormatting sqref="A112:B115 A57:A102">
    <cfRule type="containsErrors" dxfId="90" priority="32">
      <formula>ISERROR(A57)</formula>
    </cfRule>
  </conditionalFormatting>
  <conditionalFormatting sqref="A116:B116">
    <cfRule type="containsErrors" dxfId="89" priority="30">
      <formula>ISERROR(A116)</formula>
    </cfRule>
  </conditionalFormatting>
  <conditionalFormatting sqref="A117:B118 B113:B115 A37:B46 A49:B56 A47:A48 B57:B111">
    <cfRule type="containsErrors" dxfId="88" priority="33">
      <formula>ISERROR(A37)</formula>
    </cfRule>
  </conditionalFormatting>
  <conditionalFormatting sqref="B116">
    <cfRule type="containsErrors" dxfId="87" priority="31">
      <formula>ISERROR(B116)</formula>
    </cfRule>
  </conditionalFormatting>
  <conditionalFormatting sqref="B48">
    <cfRule type="containsErrors" dxfId="86" priority="29">
      <formula>ISERROR(B48)</formula>
    </cfRule>
  </conditionalFormatting>
  <conditionalFormatting sqref="I103 G103 E103">
    <cfRule type="expression" dxfId="85" priority="27" stopIfTrue="1">
      <formula>#N/A</formula>
    </cfRule>
  </conditionalFormatting>
  <conditionalFormatting sqref="I103 G103 E103">
    <cfRule type="containsErrors" dxfId="84" priority="26">
      <formula>ISERROR(E103)</formula>
    </cfRule>
  </conditionalFormatting>
  <conditionalFormatting sqref="I103 G103 E103">
    <cfRule type="expression" dxfId="83" priority="25" stopIfTrue="1">
      <formula>#N/A</formula>
    </cfRule>
  </conditionalFormatting>
  <conditionalFormatting sqref="I103 G103 E103">
    <cfRule type="containsErrors" dxfId="82" priority="24">
      <formula>ISERROR(E103)</formula>
    </cfRule>
  </conditionalFormatting>
  <conditionalFormatting sqref="C103:T103">
    <cfRule type="containsErrors" dxfId="81" priority="23">
      <formula>ISERROR(C103)</formula>
    </cfRule>
  </conditionalFormatting>
  <conditionalFormatting sqref="K103">
    <cfRule type="expression" dxfId="80" priority="19" stopIfTrue="1">
      <formula>#N/A</formula>
    </cfRule>
  </conditionalFormatting>
  <conditionalFormatting sqref="K103">
    <cfRule type="containsErrors" dxfId="79" priority="18">
      <formula>ISERROR(K103)</formula>
    </cfRule>
  </conditionalFormatting>
  <conditionalFormatting sqref="K103">
    <cfRule type="expression" dxfId="78" priority="17" stopIfTrue="1">
      <formula>#N/A</formula>
    </cfRule>
  </conditionalFormatting>
  <conditionalFormatting sqref="K103">
    <cfRule type="containsErrors" dxfId="77" priority="16">
      <formula>ISERROR(K103)</formula>
    </cfRule>
  </conditionalFormatting>
  <conditionalFormatting sqref="E103:I103">
    <cfRule type="expression" dxfId="76" priority="28" stopIfTrue="1">
      <formula>#N/A</formula>
    </cfRule>
  </conditionalFormatting>
  <conditionalFormatting sqref="E103:I103">
    <cfRule type="containsErrors" dxfId="75" priority="22">
      <formula>ISERROR(E103)</formula>
    </cfRule>
  </conditionalFormatting>
  <conditionalFormatting sqref="E103:I103">
    <cfRule type="expression" dxfId="74" priority="21" stopIfTrue="1">
      <formula>#N/A</formula>
    </cfRule>
  </conditionalFormatting>
  <conditionalFormatting sqref="E103:I103">
    <cfRule type="containsErrors" dxfId="73" priority="20">
      <formula>ISERROR(E103)</formula>
    </cfRule>
  </conditionalFormatting>
  <conditionalFormatting sqref="A103">
    <cfRule type="containsErrors" dxfId="72" priority="15">
      <formula>ISERROR(A103)</formula>
    </cfRule>
  </conditionalFormatting>
  <conditionalFormatting sqref="I104:I111 G104:G111 E104:E111">
    <cfRule type="expression" dxfId="71" priority="13" stopIfTrue="1">
      <formula>#N/A</formula>
    </cfRule>
  </conditionalFormatting>
  <conditionalFormatting sqref="I104:I111 G104:G111 E104:E111">
    <cfRule type="containsErrors" dxfId="70" priority="12">
      <formula>ISERROR(E104)</formula>
    </cfRule>
  </conditionalFormatting>
  <conditionalFormatting sqref="I104:I111 G104:G111 E104:E111">
    <cfRule type="expression" dxfId="69" priority="11" stopIfTrue="1">
      <formula>#N/A</formula>
    </cfRule>
  </conditionalFormatting>
  <conditionalFormatting sqref="I104:I111 G104:G111 E104:E111">
    <cfRule type="containsErrors" dxfId="68" priority="10">
      <formula>ISERROR(E104)</formula>
    </cfRule>
  </conditionalFormatting>
  <conditionalFormatting sqref="C104:T105 D106 J106:T106 C105:C111 E105:I111">
    <cfRule type="containsErrors" dxfId="67" priority="9">
      <formula>ISERROR(C104)</formula>
    </cfRule>
  </conditionalFormatting>
  <conditionalFormatting sqref="K104:K106">
    <cfRule type="expression" dxfId="66" priority="5" stopIfTrue="1">
      <formula>#N/A</formula>
    </cfRule>
  </conditionalFormatting>
  <conditionalFormatting sqref="K104:K106">
    <cfRule type="containsErrors" dxfId="65" priority="4">
      <formula>ISERROR(K104)</formula>
    </cfRule>
  </conditionalFormatting>
  <conditionalFormatting sqref="K104:K106">
    <cfRule type="expression" dxfId="64" priority="3" stopIfTrue="1">
      <formula>#N/A</formula>
    </cfRule>
  </conditionalFormatting>
  <conditionalFormatting sqref="K104:K106">
    <cfRule type="containsErrors" dxfId="63" priority="2">
      <formula>ISERROR(K104)</formula>
    </cfRule>
  </conditionalFormatting>
  <conditionalFormatting sqref="E104:I111">
    <cfRule type="expression" dxfId="62" priority="14" stopIfTrue="1">
      <formula>#N/A</formula>
    </cfRule>
  </conditionalFormatting>
  <conditionalFormatting sqref="E104:I111">
    <cfRule type="containsErrors" dxfId="61" priority="8">
      <formula>ISERROR(E104)</formula>
    </cfRule>
  </conditionalFormatting>
  <conditionalFormatting sqref="E104:I111">
    <cfRule type="expression" dxfId="60" priority="7" stopIfTrue="1">
      <formula>#N/A</formula>
    </cfRule>
  </conditionalFormatting>
  <conditionalFormatting sqref="E104:I111">
    <cfRule type="containsErrors" dxfId="59" priority="6">
      <formula>ISERROR(E104)</formula>
    </cfRule>
  </conditionalFormatting>
  <conditionalFormatting sqref="A104:A111">
    <cfRule type="containsErrors" dxfId="58" priority="1">
      <formula>ISERROR(A104)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133350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180975</xdr:rowOff>
                  </from>
                  <to>
                    <xdr:col>10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34"/>
  <sheetViews>
    <sheetView workbookViewId="0"/>
  </sheetViews>
  <sheetFormatPr baseColWidth="10" defaultRowHeight="12.75" x14ac:dyDescent="0.2"/>
  <cols>
    <col min="1" max="1" width="6.19921875" style="36" customWidth="1"/>
    <col min="2" max="2" width="3.69921875" style="36" customWidth="1"/>
    <col min="3" max="18" width="7" style="36" customWidth="1"/>
    <col min="19" max="20" width="3.69921875" style="36" customWidth="1"/>
    <col min="21" max="16384" width="11.19921875" style="204"/>
  </cols>
  <sheetData>
    <row r="1" spans="1:102" s="177" customFormat="1" ht="5.0999999999999996" customHeight="1" x14ac:dyDescent="0.2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75"/>
      <c r="U1" s="65"/>
      <c r="V1" s="184"/>
    </row>
    <row r="2" spans="1:102" s="2" customFormat="1" ht="5.0999999999999996" customHeight="1" x14ac:dyDescent="0.2">
      <c r="A2" s="65"/>
      <c r="B2" s="24"/>
      <c r="C2" s="177"/>
      <c r="D2" s="177"/>
      <c r="E2" s="177"/>
      <c r="F2" s="177"/>
      <c r="G2" s="177"/>
      <c r="H2" s="177"/>
      <c r="I2" s="177"/>
      <c r="J2" s="177"/>
      <c r="K2" s="177"/>
      <c r="L2" s="23"/>
      <c r="M2" s="23"/>
      <c r="N2" s="23"/>
      <c r="O2" s="23"/>
      <c r="P2" s="23"/>
      <c r="Q2" s="23"/>
      <c r="R2" s="23"/>
      <c r="S2" s="23"/>
      <c r="T2" s="75"/>
      <c r="U2" s="65"/>
      <c r="V2" s="184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</row>
    <row r="3" spans="1:102" s="2" customFormat="1" ht="30" customHeight="1" x14ac:dyDescent="0.4">
      <c r="A3" s="65"/>
      <c r="B3" s="24"/>
      <c r="C3" s="177"/>
      <c r="D3" s="177"/>
      <c r="E3" s="23"/>
      <c r="F3" s="67" t="str">
        <f>te!$A$76</f>
        <v>Marktmieten- und Baulandindizes von Renditeimmobilien</v>
      </c>
      <c r="G3" s="23"/>
      <c r="H3" s="177"/>
      <c r="I3" s="177"/>
      <c r="J3" s="177"/>
      <c r="K3" s="177"/>
      <c r="L3" s="23"/>
      <c r="M3" s="23"/>
      <c r="N3" s="23"/>
      <c r="O3" s="23"/>
      <c r="P3" s="23"/>
      <c r="Q3" s="23"/>
      <c r="R3" s="23"/>
      <c r="S3" s="23"/>
      <c r="T3" s="75"/>
      <c r="U3" s="65"/>
      <c r="V3" s="184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77"/>
      <c r="CG3" s="177"/>
    </row>
    <row r="4" spans="1:102" s="2" customFormat="1" ht="30.75" customHeight="1" x14ac:dyDescent="0.4">
      <c r="A4" s="65"/>
      <c r="B4" s="24"/>
      <c r="C4" s="177"/>
      <c r="D4" s="177"/>
      <c r="E4" s="23"/>
      <c r="F4" s="67" t="str">
        <f>hi!D56&amp;", "&amp;hi!$G$5</f>
        <v>Kanton Zürich, 1. Quartal 2022</v>
      </c>
      <c r="G4" s="23"/>
      <c r="H4" s="177"/>
      <c r="I4" s="177"/>
      <c r="J4" s="177"/>
      <c r="K4" s="177"/>
      <c r="L4" s="23"/>
      <c r="M4" s="23"/>
      <c r="N4" s="23"/>
      <c r="O4" s="23"/>
      <c r="P4" s="23"/>
      <c r="Q4" s="23"/>
      <c r="R4" s="23"/>
      <c r="S4" s="23"/>
      <c r="T4" s="75"/>
      <c r="U4" s="65"/>
      <c r="V4" s="184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</row>
    <row r="5" spans="1:102" s="2" customFormat="1" ht="15" x14ac:dyDescent="0.2">
      <c r="A5" s="65"/>
      <c r="B5" s="24"/>
      <c r="C5" s="177"/>
      <c r="D5" s="177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23"/>
      <c r="R5" s="23"/>
      <c r="S5" s="23"/>
      <c r="T5" s="75"/>
      <c r="U5" s="65"/>
      <c r="V5" s="184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</row>
    <row r="6" spans="1:102" s="2" customFormat="1" ht="15" x14ac:dyDescent="0.2">
      <c r="A6" s="65"/>
      <c r="B6" s="24"/>
      <c r="C6" s="177"/>
      <c r="D6" s="177"/>
      <c r="E6" s="70"/>
      <c r="F6" s="70"/>
      <c r="G6" s="177"/>
      <c r="H6" s="177"/>
      <c r="I6" s="177"/>
      <c r="J6" s="177"/>
      <c r="K6" s="70"/>
      <c r="L6" s="71"/>
      <c r="M6" s="71"/>
      <c r="N6" s="23"/>
      <c r="O6" s="23"/>
      <c r="P6" s="23"/>
      <c r="Q6" s="23"/>
      <c r="R6" s="23"/>
      <c r="S6" s="23"/>
      <c r="T6" s="75"/>
      <c r="U6" s="65"/>
      <c r="V6" s="184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</row>
    <row r="7" spans="1:102" s="2" customFormat="1" ht="15" x14ac:dyDescent="0.2">
      <c r="A7" s="65"/>
      <c r="B7" s="24"/>
      <c r="C7" s="177"/>
      <c r="D7" s="177"/>
      <c r="E7" s="70"/>
      <c r="F7" s="70" t="str">
        <f>te!$A$96</f>
        <v>Index:</v>
      </c>
      <c r="G7" s="70"/>
      <c r="H7" s="70"/>
      <c r="I7" s="70"/>
      <c r="J7" s="70"/>
      <c r="K7" s="70"/>
      <c r="L7" s="71"/>
      <c r="M7" s="71"/>
      <c r="N7" s="23"/>
      <c r="O7" s="23"/>
      <c r="P7" s="23"/>
      <c r="Q7" s="23"/>
      <c r="R7" s="23"/>
      <c r="S7" s="23"/>
      <c r="T7" s="75"/>
      <c r="U7" s="65"/>
      <c r="V7" s="184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77"/>
      <c r="BU7" s="177"/>
      <c r="BV7" s="177"/>
      <c r="BW7" s="177"/>
      <c r="BX7" s="177"/>
      <c r="BY7" s="177"/>
      <c r="BZ7" s="177"/>
      <c r="CA7" s="177"/>
      <c r="CB7" s="177"/>
      <c r="CC7" s="177"/>
      <c r="CD7" s="177"/>
      <c r="CE7" s="177"/>
      <c r="CF7" s="177"/>
      <c r="CG7" s="177"/>
    </row>
    <row r="8" spans="1:102" s="2" customFormat="1" ht="15" x14ac:dyDescent="0.2">
      <c r="A8" s="65"/>
      <c r="B8" s="24"/>
      <c r="C8" s="177"/>
      <c r="D8" s="177"/>
      <c r="E8" s="70"/>
      <c r="F8" s="70" t="str">
        <f>te!A94</f>
        <v>Kanton:</v>
      </c>
      <c r="G8" s="70"/>
      <c r="H8" s="70"/>
      <c r="I8" s="70"/>
      <c r="J8" s="70"/>
      <c r="K8" s="70"/>
      <c r="L8" s="71"/>
      <c r="M8" s="71"/>
      <c r="N8" s="23"/>
      <c r="O8" s="23"/>
      <c r="P8" s="23"/>
      <c r="Q8" s="23"/>
      <c r="R8" s="23"/>
      <c r="S8" s="23"/>
      <c r="T8" s="75"/>
      <c r="U8" s="65"/>
      <c r="V8" s="184"/>
      <c r="W8" s="177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  <c r="BQ8" s="177"/>
      <c r="BR8" s="177"/>
      <c r="BS8" s="177"/>
      <c r="BT8" s="177"/>
      <c r="BU8" s="177"/>
      <c r="BV8" s="177"/>
      <c r="BW8" s="177"/>
      <c r="BX8" s="177"/>
      <c r="BY8" s="177"/>
      <c r="BZ8" s="177"/>
      <c r="CA8" s="177"/>
      <c r="CB8" s="177"/>
      <c r="CC8" s="177"/>
      <c r="CD8" s="177"/>
      <c r="CE8" s="177"/>
      <c r="CF8" s="177"/>
      <c r="CG8" s="177"/>
    </row>
    <row r="9" spans="1:102" s="2" customFormat="1" ht="15" x14ac:dyDescent="0.2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75"/>
      <c r="U9" s="65"/>
      <c r="V9" s="184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</row>
    <row r="10" spans="1:102" s="2" customFormat="1" ht="6" customHeight="1" x14ac:dyDescent="0.2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75"/>
      <c r="U10" s="65"/>
      <c r="V10" s="184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</row>
    <row r="11" spans="1:102" s="2" customFormat="1" ht="22.5" customHeight="1" x14ac:dyDescent="0.2">
      <c r="A11" s="65"/>
      <c r="B11" s="24"/>
      <c r="C11" s="216" t="str">
        <f>C53</f>
        <v>Indexreihen Kanton Zürich (1. Quartal 2008 = 100)</v>
      </c>
      <c r="D11" s="216"/>
      <c r="E11" s="216"/>
      <c r="F11" s="216"/>
      <c r="G11" s="216"/>
      <c r="H11" s="216"/>
      <c r="I11" s="216"/>
      <c r="J11" s="216"/>
      <c r="K11" s="216"/>
      <c r="L11" s="94"/>
      <c r="M11" s="216"/>
      <c r="N11" s="216"/>
      <c r="O11" s="216"/>
      <c r="P11" s="216"/>
      <c r="Q11" s="216"/>
      <c r="R11" s="216"/>
      <c r="S11" s="23"/>
      <c r="T11" s="75"/>
      <c r="U11" s="65"/>
      <c r="V11" s="184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  <c r="CT11" s="177"/>
      <c r="CU11" s="177"/>
      <c r="CV11" s="177"/>
      <c r="CW11" s="177"/>
      <c r="CX11" s="177"/>
    </row>
    <row r="12" spans="1:102" s="2" customFormat="1" ht="8.1" customHeight="1" x14ac:dyDescent="0.2">
      <c r="A12" s="65"/>
      <c r="B12" s="24"/>
      <c r="C12" s="175"/>
      <c r="D12" s="175"/>
      <c r="E12" s="175"/>
      <c r="F12" s="175"/>
      <c r="G12" s="175"/>
      <c r="H12" s="175"/>
      <c r="I12" s="175"/>
      <c r="J12" s="175"/>
      <c r="K12" s="175"/>
      <c r="L12" s="94"/>
      <c r="M12" s="175"/>
      <c r="N12" s="175"/>
      <c r="O12" s="175"/>
      <c r="P12" s="175"/>
      <c r="Q12" s="175"/>
      <c r="R12" s="175"/>
      <c r="S12" s="23"/>
      <c r="T12" s="75"/>
      <c r="U12" s="65"/>
      <c r="V12" s="184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</row>
    <row r="13" spans="1:102" s="2" customFormat="1" ht="17.100000000000001" customHeight="1" x14ac:dyDescent="0.2">
      <c r="A13" s="65"/>
      <c r="B13" s="24"/>
      <c r="C13" s="234" t="str">
        <f>E55</f>
        <v>Mietwohnungen</v>
      </c>
      <c r="D13" s="234"/>
      <c r="E13" s="234"/>
      <c r="F13" s="234"/>
      <c r="G13" s="234"/>
      <c r="H13" s="234"/>
      <c r="I13" s="234"/>
      <c r="J13" s="234"/>
      <c r="K13" s="234"/>
      <c r="L13" s="94"/>
      <c r="M13" s="234"/>
      <c r="N13" s="234"/>
      <c r="O13" s="234"/>
      <c r="P13" s="234"/>
      <c r="Q13" s="234"/>
      <c r="R13" s="234"/>
      <c r="S13" s="23"/>
      <c r="T13" s="75"/>
      <c r="U13" s="65"/>
      <c r="V13" s="184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</row>
    <row r="14" spans="1:102" s="2" customFormat="1" ht="17.100000000000001" customHeight="1" x14ac:dyDescent="0.2">
      <c r="A14" s="65"/>
      <c r="B14" s="24"/>
      <c r="C14" s="177"/>
      <c r="D14" s="177"/>
      <c r="E14" s="177"/>
      <c r="F14" s="177"/>
      <c r="G14" s="177"/>
      <c r="H14" s="177"/>
      <c r="I14" s="177"/>
      <c r="J14" s="177"/>
      <c r="K14" s="177"/>
      <c r="L14" s="23"/>
      <c r="M14" s="23"/>
      <c r="N14" s="23"/>
      <c r="O14" s="23"/>
      <c r="P14" s="23"/>
      <c r="Q14" s="23"/>
      <c r="R14" s="23"/>
      <c r="S14" s="23"/>
      <c r="T14" s="75"/>
      <c r="U14" s="65"/>
      <c r="V14" s="184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7"/>
    </row>
    <row r="15" spans="1:102" s="2" customFormat="1" ht="15.95" customHeight="1" x14ac:dyDescent="0.2">
      <c r="A15" s="65"/>
      <c r="B15" s="24"/>
      <c r="C15" s="177"/>
      <c r="D15" s="177"/>
      <c r="E15" s="177"/>
      <c r="F15" s="177"/>
      <c r="G15" s="177"/>
      <c r="H15" s="177"/>
      <c r="I15" s="177"/>
      <c r="J15" s="177"/>
      <c r="K15" s="177"/>
      <c r="L15" s="23"/>
      <c r="M15" s="23"/>
      <c r="N15" s="23"/>
      <c r="O15" s="23"/>
      <c r="P15" s="23"/>
      <c r="Q15" s="23"/>
      <c r="R15" s="23"/>
      <c r="S15" s="23"/>
      <c r="T15" s="75"/>
      <c r="U15" s="65"/>
      <c r="V15" s="184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</row>
    <row r="16" spans="1:102" s="2" customFormat="1" ht="15" x14ac:dyDescent="0.2">
      <c r="A16" s="65"/>
      <c r="B16" s="24"/>
      <c r="C16" s="177"/>
      <c r="D16" s="177"/>
      <c r="E16" s="177"/>
      <c r="F16" s="177"/>
      <c r="G16" s="177"/>
      <c r="H16" s="177"/>
      <c r="I16" s="177"/>
      <c r="J16" s="177"/>
      <c r="K16" s="177"/>
      <c r="L16" s="23"/>
      <c r="M16" s="23"/>
      <c r="N16" s="23"/>
      <c r="O16" s="23"/>
      <c r="P16" s="23"/>
      <c r="Q16" s="23"/>
      <c r="R16" s="23"/>
      <c r="S16" s="23"/>
      <c r="T16" s="75"/>
      <c r="U16" s="65"/>
      <c r="V16" s="184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</row>
    <row r="17" spans="1:102" s="2" customFormat="1" ht="15" customHeight="1" x14ac:dyDescent="0.2">
      <c r="A17" s="65"/>
      <c r="B17" s="24"/>
      <c r="C17" s="177"/>
      <c r="D17" s="177"/>
      <c r="E17" s="177"/>
      <c r="F17" s="177"/>
      <c r="G17" s="177"/>
      <c r="H17" s="177"/>
      <c r="I17" s="177"/>
      <c r="J17" s="177"/>
      <c r="K17" s="177"/>
      <c r="L17" s="23"/>
      <c r="M17" s="23"/>
      <c r="N17" s="23"/>
      <c r="O17" s="23"/>
      <c r="P17" s="23"/>
      <c r="Q17" s="23"/>
      <c r="R17" s="23"/>
      <c r="S17" s="23"/>
      <c r="T17" s="75"/>
      <c r="U17" s="65"/>
      <c r="V17" s="184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</row>
    <row r="18" spans="1:102" s="2" customFormat="1" ht="15.75" customHeight="1" x14ac:dyDescent="0.2">
      <c r="A18" s="65"/>
      <c r="B18" s="24"/>
      <c r="C18" s="177"/>
      <c r="D18" s="177"/>
      <c r="E18" s="177"/>
      <c r="F18" s="177"/>
      <c r="G18" s="177"/>
      <c r="H18" s="177"/>
      <c r="I18" s="177"/>
      <c r="J18" s="177"/>
      <c r="K18" s="177"/>
      <c r="L18" s="23"/>
      <c r="M18" s="23"/>
      <c r="N18" s="23"/>
      <c r="O18" s="23"/>
      <c r="P18" s="23"/>
      <c r="Q18" s="23"/>
      <c r="R18" s="23"/>
      <c r="S18" s="23"/>
      <c r="T18" s="75"/>
      <c r="U18" s="65"/>
      <c r="V18" s="184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</row>
    <row r="19" spans="1:102" s="2" customFormat="1" ht="15" x14ac:dyDescent="0.2">
      <c r="A19" s="65"/>
      <c r="B19" s="24"/>
      <c r="C19" s="177"/>
      <c r="D19" s="177"/>
      <c r="E19" s="177"/>
      <c r="F19" s="177"/>
      <c r="G19" s="177"/>
      <c r="H19" s="177"/>
      <c r="I19" s="177"/>
      <c r="J19" s="177"/>
      <c r="K19" s="177"/>
      <c r="L19" s="23"/>
      <c r="M19" s="23"/>
      <c r="N19" s="23"/>
      <c r="O19" s="23"/>
      <c r="P19" s="23"/>
      <c r="Q19" s="23"/>
      <c r="R19" s="23"/>
      <c r="S19" s="23"/>
      <c r="T19" s="75"/>
      <c r="U19" s="65"/>
      <c r="V19" s="184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</row>
    <row r="20" spans="1:102" s="2" customFormat="1" ht="15" x14ac:dyDescent="0.2">
      <c r="A20" s="65"/>
      <c r="B20" s="24"/>
      <c r="C20" s="177"/>
      <c r="D20" s="177"/>
      <c r="E20" s="177"/>
      <c r="F20" s="177"/>
      <c r="G20" s="177"/>
      <c r="H20" s="177"/>
      <c r="I20" s="177"/>
      <c r="J20" s="177"/>
      <c r="K20" s="177"/>
      <c r="L20" s="23"/>
      <c r="M20" s="23"/>
      <c r="N20" s="23"/>
      <c r="O20" s="23"/>
      <c r="P20" s="23"/>
      <c r="Q20" s="23"/>
      <c r="R20" s="23"/>
      <c r="S20" s="23"/>
      <c r="T20" s="75"/>
      <c r="U20" s="65"/>
      <c r="V20" s="184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</row>
    <row r="21" spans="1:102" s="2" customFormat="1" ht="15" x14ac:dyDescent="0.2">
      <c r="A21" s="65"/>
      <c r="B21" s="24"/>
      <c r="C21" s="177"/>
      <c r="D21" s="177"/>
      <c r="E21" s="177"/>
      <c r="F21" s="177"/>
      <c r="G21" s="177"/>
      <c r="H21" s="177"/>
      <c r="I21" s="177"/>
      <c r="J21" s="177"/>
      <c r="K21" s="177"/>
      <c r="L21" s="23"/>
      <c r="M21" s="23"/>
      <c r="N21" s="23"/>
      <c r="O21" s="23"/>
      <c r="P21" s="23"/>
      <c r="Q21" s="23"/>
      <c r="R21" s="23"/>
      <c r="S21" s="23"/>
      <c r="T21" s="75"/>
      <c r="U21" s="65"/>
      <c r="V21" s="184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</row>
    <row r="22" spans="1:102" s="2" customFormat="1" ht="15" x14ac:dyDescent="0.2">
      <c r="A22" s="65"/>
      <c r="B22" s="24"/>
      <c r="C22" s="177"/>
      <c r="D22" s="177"/>
      <c r="E22" s="177"/>
      <c r="F22" s="177"/>
      <c r="G22" s="177"/>
      <c r="H22" s="177"/>
      <c r="I22" s="177"/>
      <c r="J22" s="177"/>
      <c r="K22" s="177"/>
      <c r="L22" s="23"/>
      <c r="M22" s="23"/>
      <c r="N22" s="23"/>
      <c r="O22" s="23"/>
      <c r="P22" s="23"/>
      <c r="Q22" s="23"/>
      <c r="R22" s="23"/>
      <c r="S22" s="23"/>
      <c r="T22" s="75"/>
      <c r="U22" s="65"/>
      <c r="V22" s="184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</row>
    <row r="23" spans="1:102" s="2" customFormat="1" ht="15" x14ac:dyDescent="0.2">
      <c r="A23" s="65"/>
      <c r="B23" s="24"/>
      <c r="C23" s="177"/>
      <c r="D23" s="177"/>
      <c r="E23" s="177"/>
      <c r="F23" s="177"/>
      <c r="G23" s="177"/>
      <c r="H23" s="177"/>
      <c r="I23" s="177"/>
      <c r="J23" s="177"/>
      <c r="K23" s="177"/>
      <c r="L23" s="23"/>
      <c r="M23" s="23"/>
      <c r="N23" s="23"/>
      <c r="O23" s="23"/>
      <c r="P23" s="23"/>
      <c r="Q23" s="23"/>
      <c r="R23" s="23"/>
      <c r="S23" s="23"/>
      <c r="T23" s="75"/>
      <c r="U23" s="65"/>
      <c r="V23" s="184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</row>
    <row r="24" spans="1:102" s="2" customFormat="1" ht="15" x14ac:dyDescent="0.2">
      <c r="A24" s="65"/>
      <c r="B24" s="24"/>
      <c r="C24" s="177"/>
      <c r="D24" s="177"/>
      <c r="E24" s="177"/>
      <c r="F24" s="177"/>
      <c r="G24" s="177"/>
      <c r="H24" s="177"/>
      <c r="I24" s="177"/>
      <c r="J24" s="177"/>
      <c r="K24" s="177"/>
      <c r="L24" s="23"/>
      <c r="M24" s="23"/>
      <c r="N24" s="23"/>
      <c r="O24" s="23"/>
      <c r="P24" s="23"/>
      <c r="Q24" s="23"/>
      <c r="R24" s="23"/>
      <c r="S24" s="23"/>
      <c r="T24" s="75"/>
      <c r="U24" s="65"/>
      <c r="V24" s="184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</row>
    <row r="25" spans="1:102" s="2" customFormat="1" ht="15" x14ac:dyDescent="0.2">
      <c r="A25" s="65"/>
      <c r="B25" s="24"/>
      <c r="C25" s="177"/>
      <c r="D25" s="177"/>
      <c r="E25" s="177"/>
      <c r="F25" s="177"/>
      <c r="G25" s="177"/>
      <c r="H25" s="177"/>
      <c r="I25" s="177"/>
      <c r="J25" s="177"/>
      <c r="K25" s="177"/>
      <c r="L25" s="23"/>
      <c r="M25" s="23"/>
      <c r="N25" s="23"/>
      <c r="O25" s="23"/>
      <c r="P25" s="23"/>
      <c r="Q25" s="23"/>
      <c r="R25" s="23"/>
      <c r="S25" s="23"/>
      <c r="T25" s="75"/>
      <c r="U25" s="65"/>
      <c r="V25" s="184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</row>
    <row r="26" spans="1:102" s="2" customFormat="1" ht="15" x14ac:dyDescent="0.2">
      <c r="A26" s="65"/>
      <c r="B26" s="24"/>
      <c r="C26" s="177"/>
      <c r="D26" s="177"/>
      <c r="E26" s="177"/>
      <c r="F26" s="177"/>
      <c r="G26" s="177"/>
      <c r="H26" s="177"/>
      <c r="I26" s="177"/>
      <c r="J26" s="177"/>
      <c r="K26" s="177"/>
      <c r="L26" s="23"/>
      <c r="M26" s="23"/>
      <c r="N26" s="23"/>
      <c r="O26" s="23"/>
      <c r="P26" s="23"/>
      <c r="Q26" s="23"/>
      <c r="R26" s="23"/>
      <c r="S26" s="23"/>
      <c r="T26" s="75"/>
      <c r="U26" s="65"/>
      <c r="V26" s="184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</row>
    <row r="27" spans="1:102" s="2" customFormat="1" ht="15" x14ac:dyDescent="0.2">
      <c r="A27" s="65"/>
      <c r="B27" s="24"/>
      <c r="C27" s="177"/>
      <c r="D27" s="177"/>
      <c r="E27" s="177"/>
      <c r="F27" s="177"/>
      <c r="G27" s="177"/>
      <c r="H27" s="177"/>
      <c r="I27" s="177"/>
      <c r="J27" s="177"/>
      <c r="K27" s="177"/>
      <c r="L27" s="23"/>
      <c r="M27" s="23"/>
      <c r="N27" s="23"/>
      <c r="O27" s="23"/>
      <c r="P27" s="23"/>
      <c r="Q27" s="23"/>
      <c r="R27" s="23"/>
      <c r="S27" s="23"/>
      <c r="T27" s="75"/>
      <c r="U27" s="65"/>
      <c r="V27" s="184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</row>
    <row r="28" spans="1:102" s="2" customFormat="1" ht="15" x14ac:dyDescent="0.2">
      <c r="A28" s="65"/>
      <c r="B28" s="24"/>
      <c r="C28" s="177"/>
      <c r="D28" s="177"/>
      <c r="E28" s="177"/>
      <c r="F28" s="177"/>
      <c r="G28" s="177"/>
      <c r="H28" s="177"/>
      <c r="I28" s="177"/>
      <c r="J28" s="177"/>
      <c r="K28" s="177"/>
      <c r="L28" s="23"/>
      <c r="M28" s="23"/>
      <c r="N28" s="23"/>
      <c r="O28" s="23"/>
      <c r="P28" s="23"/>
      <c r="Q28" s="23"/>
      <c r="R28" s="23"/>
      <c r="S28" s="23"/>
      <c r="T28" s="75"/>
      <c r="U28" s="65"/>
      <c r="V28" s="184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</row>
    <row r="29" spans="1:102" s="2" customFormat="1" ht="15" x14ac:dyDescent="0.2">
      <c r="A29" s="65"/>
      <c r="B29" s="24"/>
      <c r="C29" s="177"/>
      <c r="D29" s="177"/>
      <c r="E29" s="177"/>
      <c r="F29" s="177"/>
      <c r="G29" s="177"/>
      <c r="H29" s="177"/>
      <c r="I29" s="177"/>
      <c r="J29" s="177"/>
      <c r="K29" s="177"/>
      <c r="L29" s="23"/>
      <c r="M29" s="23"/>
      <c r="N29" s="23"/>
      <c r="O29" s="23"/>
      <c r="P29" s="23"/>
      <c r="Q29" s="23"/>
      <c r="R29" s="23"/>
      <c r="S29" s="23"/>
      <c r="T29" s="75"/>
      <c r="U29" s="65"/>
      <c r="V29" s="184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</row>
    <row r="30" spans="1:102" s="2" customFormat="1" ht="15" x14ac:dyDescent="0.2">
      <c r="A30" s="65"/>
      <c r="B30" s="24"/>
      <c r="C30" s="177"/>
      <c r="D30" s="177"/>
      <c r="E30" s="177"/>
      <c r="F30" s="177"/>
      <c r="G30" s="177"/>
      <c r="H30" s="177"/>
      <c r="I30" s="177"/>
      <c r="J30" s="177"/>
      <c r="K30" s="177"/>
      <c r="L30" s="23"/>
      <c r="M30" s="23"/>
      <c r="N30" s="23"/>
      <c r="O30" s="23"/>
      <c r="P30" s="23"/>
      <c r="Q30" s="23"/>
      <c r="R30" s="23"/>
      <c r="S30" s="23"/>
      <c r="T30" s="75"/>
      <c r="U30" s="65"/>
      <c r="V30" s="184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</row>
    <row r="31" spans="1:102" s="2" customFormat="1" ht="15" x14ac:dyDescent="0.2">
      <c r="A31" s="65"/>
      <c r="B31" s="24"/>
      <c r="C31" s="177"/>
      <c r="D31" s="177"/>
      <c r="E31" s="177"/>
      <c r="F31" s="177"/>
      <c r="G31" s="177"/>
      <c r="H31" s="177"/>
      <c r="I31" s="177"/>
      <c r="J31" s="177"/>
      <c r="K31" s="177"/>
      <c r="L31" s="23"/>
      <c r="M31" s="23"/>
      <c r="N31" s="23"/>
      <c r="O31" s="23"/>
      <c r="P31" s="23"/>
      <c r="Q31" s="23"/>
      <c r="R31" s="23"/>
      <c r="S31" s="23"/>
      <c r="T31" s="75"/>
      <c r="U31" s="65"/>
      <c r="V31" s="184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</row>
    <row r="32" spans="1:102" s="2" customFormat="1" ht="15" x14ac:dyDescent="0.2">
      <c r="A32" s="65"/>
      <c r="B32" s="24"/>
      <c r="C32" s="177"/>
      <c r="D32" s="177"/>
      <c r="E32" s="177"/>
      <c r="F32" s="177"/>
      <c r="G32" s="177"/>
      <c r="H32" s="177"/>
      <c r="I32" s="177"/>
      <c r="J32" s="177"/>
      <c r="K32" s="177"/>
      <c r="L32" s="23"/>
      <c r="M32" s="23"/>
      <c r="N32" s="23"/>
      <c r="O32" s="23"/>
      <c r="P32" s="23"/>
      <c r="Q32" s="23"/>
      <c r="R32" s="23"/>
      <c r="S32" s="23"/>
      <c r="T32" s="75"/>
      <c r="U32" s="65"/>
      <c r="V32" s="184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</row>
    <row r="33" spans="1:102" s="2" customFormat="1" ht="15" x14ac:dyDescent="0.2">
      <c r="A33" s="65"/>
      <c r="B33" s="24"/>
      <c r="C33" s="215" t="str">
        <f>C42</f>
        <v>Quelle: Marktmietenindizes Fahrländer Partner.</v>
      </c>
      <c r="D33" s="215"/>
      <c r="E33" s="215"/>
      <c r="F33" s="215"/>
      <c r="G33" s="215"/>
      <c r="H33" s="215"/>
      <c r="I33" s="177"/>
      <c r="J33" s="177"/>
      <c r="K33" s="177"/>
      <c r="L33" s="23"/>
      <c r="M33" s="215"/>
      <c r="N33" s="215"/>
      <c r="O33" s="215"/>
      <c r="P33" s="215"/>
      <c r="Q33" s="215"/>
      <c r="R33" s="215"/>
      <c r="S33" s="23"/>
      <c r="T33" s="75"/>
      <c r="U33" s="65"/>
      <c r="V33" s="184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</row>
    <row r="34" spans="1:102" s="2" customFormat="1" ht="24.95" customHeight="1" x14ac:dyDescent="0.2">
      <c r="A34" s="65"/>
      <c r="B34" s="24"/>
      <c r="C34" s="177"/>
      <c r="D34" s="177"/>
      <c r="E34" s="177"/>
      <c r="F34" s="177"/>
      <c r="G34" s="177"/>
      <c r="H34" s="177"/>
      <c r="I34" s="177"/>
      <c r="J34" s="177"/>
      <c r="K34" s="177"/>
      <c r="L34" s="23"/>
      <c r="M34" s="23"/>
      <c r="N34" s="23"/>
      <c r="O34" s="23"/>
      <c r="P34" s="23"/>
      <c r="Q34" s="23"/>
      <c r="R34" s="23"/>
      <c r="S34" s="23"/>
      <c r="T34" s="75"/>
      <c r="U34" s="65"/>
      <c r="V34" s="184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</row>
    <row r="35" spans="1:102" s="2" customFormat="1" ht="15" x14ac:dyDescent="0.2">
      <c r="A35" s="65"/>
      <c r="B35" s="24"/>
      <c r="C35" s="23" t="str">
        <f>te!$A$99</f>
        <v>Veränderungsraten</v>
      </c>
      <c r="D35" s="177"/>
      <c r="E35" s="177"/>
      <c r="F35" s="177"/>
      <c r="G35" s="177"/>
      <c r="H35" s="177"/>
      <c r="I35" s="177"/>
      <c r="J35" s="177"/>
      <c r="K35" s="177"/>
      <c r="L35" s="23"/>
      <c r="M35" s="23"/>
      <c r="N35" s="23"/>
      <c r="O35" s="23"/>
      <c r="P35" s="23"/>
      <c r="Q35" s="23"/>
      <c r="R35" s="23"/>
      <c r="S35" s="23"/>
      <c r="T35" s="75"/>
      <c r="U35" s="65"/>
      <c r="V35" s="184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</row>
    <row r="36" spans="1:102" s="2" customFormat="1" ht="15" customHeight="1" x14ac:dyDescent="0.2">
      <c r="A36" s="65"/>
      <c r="B36" s="95"/>
      <c r="C36" s="98"/>
      <c r="D36" s="99"/>
      <c r="E36" s="217" t="str">
        <f>E55</f>
        <v>Mietwohnungen</v>
      </c>
      <c r="F36" s="217"/>
      <c r="G36" s="217"/>
      <c r="H36" s="217"/>
      <c r="I36" s="217"/>
      <c r="J36" s="100"/>
      <c r="K36" s="96"/>
      <c r="L36" s="38"/>
      <c r="M36" s="128"/>
      <c r="N36" s="127"/>
      <c r="O36" s="235"/>
      <c r="P36" s="235"/>
      <c r="Q36" s="235"/>
      <c r="R36" s="235"/>
      <c r="S36" s="177"/>
      <c r="T36" s="65"/>
      <c r="U36" s="65"/>
      <c r="V36" s="184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</row>
    <row r="37" spans="1:102" s="2" customFormat="1" ht="15" customHeight="1" x14ac:dyDescent="0.2">
      <c r="A37" s="65"/>
      <c r="B37" s="95"/>
      <c r="C37" s="98"/>
      <c r="D37" s="99"/>
      <c r="F37" s="100" t="str">
        <f>E56</f>
        <v>MWG Altbau</v>
      </c>
      <c r="H37" s="100" t="str">
        <f>G56</f>
        <v>MWG Neubau</v>
      </c>
      <c r="J37" s="100" t="str">
        <f>I56</f>
        <v>MWG gesamt</v>
      </c>
      <c r="K37" s="124"/>
      <c r="L37" s="38"/>
      <c r="M37" s="128"/>
      <c r="N37" s="127"/>
      <c r="O37" s="172"/>
      <c r="P37" s="129"/>
      <c r="Q37" s="172"/>
      <c r="R37" s="129"/>
      <c r="S37" s="177"/>
      <c r="T37" s="65"/>
      <c r="U37" s="65"/>
      <c r="V37" s="184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</row>
    <row r="38" spans="1:102" s="2" customFormat="1" ht="15" customHeight="1" x14ac:dyDescent="0.2">
      <c r="A38" s="65"/>
      <c r="B38" s="95"/>
      <c r="C38" s="224" t="str">
        <f>C115</f>
        <v>2021:4 - 2022:1</v>
      </c>
      <c r="D38" s="224"/>
      <c r="E38" s="101"/>
      <c r="F38" s="101">
        <f>E115</f>
        <v>1.7975787490973172E-2</v>
      </c>
      <c r="G38" s="101"/>
      <c r="H38" s="101">
        <f>G115</f>
        <v>6.6587574579248798E-3</v>
      </c>
      <c r="I38" s="101" t="e">
        <f>#REF!</f>
        <v>#REF!</v>
      </c>
      <c r="J38" s="101">
        <f>I115</f>
        <v>1.1613862509552986E-2</v>
      </c>
      <c r="K38" s="130"/>
      <c r="L38" s="38"/>
      <c r="M38" s="236"/>
      <c r="N38" s="236"/>
      <c r="O38" s="130"/>
      <c r="P38" s="124"/>
      <c r="Q38" s="130"/>
      <c r="R38" s="124"/>
      <c r="S38" s="177"/>
      <c r="T38" s="65"/>
      <c r="U38" s="65"/>
      <c r="V38" s="184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</row>
    <row r="39" spans="1:102" s="2" customFormat="1" ht="15" customHeight="1" x14ac:dyDescent="0.2">
      <c r="A39" s="65"/>
      <c r="B39" s="95"/>
      <c r="C39" s="224" t="str">
        <f>C116</f>
        <v>2021:1 - 2022:1</v>
      </c>
      <c r="D39" s="224"/>
      <c r="E39" s="101"/>
      <c r="F39" s="101">
        <f>E116</f>
        <v>1.38431082360988E-2</v>
      </c>
      <c r="G39" s="101"/>
      <c r="H39" s="101">
        <f>G116</f>
        <v>8.5401935648787841E-4</v>
      </c>
      <c r="I39" s="101" t="e">
        <f>#REF!</f>
        <v>#REF!</v>
      </c>
      <c r="J39" s="101">
        <f>I116</f>
        <v>6.5357443837383844E-3</v>
      </c>
      <c r="K39" s="130"/>
      <c r="L39" s="38"/>
      <c r="M39" s="236"/>
      <c r="N39" s="236"/>
      <c r="O39" s="130"/>
      <c r="P39" s="124"/>
      <c r="Q39" s="130"/>
      <c r="R39" s="124"/>
      <c r="S39" s="177"/>
      <c r="T39" s="65"/>
      <c r="U39" s="65"/>
      <c r="V39" s="184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</row>
    <row r="40" spans="1:102" s="2" customFormat="1" ht="4.5" customHeight="1" x14ac:dyDescent="0.2">
      <c r="A40" s="65"/>
      <c r="B40" s="95"/>
      <c r="C40" s="176"/>
      <c r="D40" s="176"/>
      <c r="E40" s="103"/>
      <c r="F40" s="104"/>
      <c r="G40" s="103"/>
      <c r="H40" s="104"/>
      <c r="I40" s="103"/>
      <c r="J40" s="103"/>
      <c r="K40" s="103"/>
      <c r="L40" s="38"/>
      <c r="M40" s="178"/>
      <c r="N40" s="178"/>
      <c r="O40" s="103"/>
      <c r="P40" s="131"/>
      <c r="Q40" s="103"/>
      <c r="R40" s="131"/>
      <c r="S40" s="177"/>
      <c r="T40" s="65"/>
      <c r="U40" s="65"/>
      <c r="V40" s="184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</row>
    <row r="41" spans="1:102" s="2" customFormat="1" ht="9.9499999999999993" customHeight="1" x14ac:dyDescent="0.2">
      <c r="A41" s="65"/>
      <c r="B41" s="95"/>
      <c r="C41" s="215" t="str">
        <f>C117</f>
        <v>Glättung: Gleitend zentrierter Mittelwert über drei Quartale. Der aktuellste Datenpunkt ist provisorisch.</v>
      </c>
      <c r="D41" s="215"/>
      <c r="E41" s="215"/>
      <c r="F41" s="215"/>
      <c r="G41" s="215"/>
      <c r="H41" s="215"/>
      <c r="I41" s="215"/>
      <c r="J41" s="215"/>
      <c r="K41" s="215"/>
      <c r="L41" s="38"/>
      <c r="M41" s="226"/>
      <c r="N41" s="226"/>
      <c r="O41" s="226"/>
      <c r="P41" s="226"/>
      <c r="Q41" s="226"/>
      <c r="R41" s="226"/>
      <c r="S41" s="177"/>
      <c r="T41" s="65"/>
      <c r="U41" s="65"/>
      <c r="V41" s="184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</row>
    <row r="42" spans="1:102" s="2" customFormat="1" ht="9.9499999999999993" customHeight="1" x14ac:dyDescent="0.2">
      <c r="A42" s="65"/>
      <c r="B42" s="177"/>
      <c r="C42" s="215" t="str">
        <f>C118</f>
        <v>Quelle: Marktmietenindizes Fahrländer Partner.</v>
      </c>
      <c r="D42" s="215"/>
      <c r="E42" s="215"/>
      <c r="F42" s="215"/>
      <c r="G42" s="215"/>
      <c r="H42" s="215"/>
      <c r="I42" s="215"/>
      <c r="J42" s="215"/>
      <c r="K42" s="215"/>
      <c r="L42" s="177"/>
      <c r="M42" s="239"/>
      <c r="N42" s="239"/>
      <c r="O42" s="239"/>
      <c r="P42" s="239"/>
      <c r="Q42" s="239"/>
      <c r="R42" s="239"/>
      <c r="S42" s="105"/>
      <c r="T42" s="192"/>
      <c r="U42" s="65"/>
      <c r="V42" s="184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</row>
    <row r="43" spans="1:102" s="2" customFormat="1" ht="60" customHeight="1" x14ac:dyDescent="0.2">
      <c r="A43" s="65"/>
      <c r="B43" s="90"/>
      <c r="C43" s="219"/>
      <c r="D43" s="219"/>
      <c r="E43" s="219"/>
      <c r="F43" s="219"/>
      <c r="G43" s="219"/>
      <c r="H43" s="219"/>
      <c r="I43" s="219"/>
      <c r="J43" s="219"/>
      <c r="K43" s="219"/>
      <c r="L43" s="90"/>
      <c r="M43" s="90"/>
      <c r="N43" s="90"/>
      <c r="O43" s="90"/>
      <c r="P43" s="90"/>
      <c r="Q43" s="90"/>
      <c r="R43" s="90"/>
      <c r="S43" s="90"/>
      <c r="T43" s="193"/>
      <c r="U43" s="65"/>
      <c r="V43" s="184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</row>
    <row r="44" spans="1:102" s="2" customFormat="1" ht="4.5" customHeight="1" x14ac:dyDescent="0.2">
      <c r="A44" s="1"/>
      <c r="B44" s="177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193"/>
      <c r="U44" s="65"/>
      <c r="V44" s="184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</row>
    <row r="45" spans="1:102" s="2" customFormat="1" ht="9.9499999999999993" customHeight="1" x14ac:dyDescent="0.2">
      <c r="A45" s="65"/>
      <c r="B45" s="90"/>
      <c r="C45" s="220" t="s">
        <v>20</v>
      </c>
      <c r="D45" s="220"/>
      <c r="E45" s="220"/>
      <c r="F45" s="80" t="str">
        <f>F3</f>
        <v>Marktmieten- und Baulandindizes von Renditeimmobilien</v>
      </c>
      <c r="I45" s="182"/>
      <c r="J45" s="182"/>
      <c r="K45" s="182"/>
      <c r="L45" s="90"/>
      <c r="M45" s="90"/>
      <c r="N45" s="90"/>
      <c r="O45" s="90"/>
      <c r="P45" s="90"/>
      <c r="Q45" s="90"/>
      <c r="R45" s="81" t="str">
        <f>hi!$G$5</f>
        <v>1. Quartal 2022</v>
      </c>
      <c r="S45" s="91"/>
      <c r="T45" s="194"/>
      <c r="U45" s="65"/>
      <c r="V45" s="184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</row>
    <row r="46" spans="1:102" s="2" customFormat="1" ht="9.9499999999999993" customHeight="1" x14ac:dyDescent="0.2">
      <c r="A46" s="65"/>
      <c r="B46" s="90"/>
      <c r="C46" s="220" t="s">
        <v>0</v>
      </c>
      <c r="D46" s="220"/>
      <c r="E46" s="220"/>
      <c r="G46" s="80"/>
      <c r="H46" s="80"/>
      <c r="I46" s="182"/>
      <c r="J46" s="182"/>
      <c r="K46" s="182"/>
      <c r="L46" s="90"/>
      <c r="M46" s="90"/>
      <c r="N46" s="90"/>
      <c r="O46" s="90"/>
      <c r="P46" s="90"/>
      <c r="Q46" s="90"/>
      <c r="R46" s="90"/>
      <c r="S46" s="90"/>
      <c r="T46" s="193"/>
      <c r="U46" s="65"/>
      <c r="V46" s="184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</row>
    <row r="47" spans="1:102" s="2" customFormat="1" ht="8.1" customHeight="1" x14ac:dyDescent="0.2">
      <c r="A47" s="65"/>
      <c r="B47" s="90"/>
      <c r="C47" s="174"/>
      <c r="D47" s="174"/>
      <c r="E47" s="174"/>
      <c r="F47" s="174"/>
      <c r="G47" s="174"/>
      <c r="H47" s="174"/>
      <c r="I47" s="174"/>
      <c r="J47" s="174"/>
      <c r="K47" s="174"/>
      <c r="L47" s="90"/>
      <c r="M47" s="90"/>
      <c r="N47" s="90"/>
      <c r="O47" s="90"/>
      <c r="P47" s="90"/>
      <c r="Q47" s="90"/>
      <c r="R47" s="90"/>
      <c r="S47" s="90"/>
      <c r="T47" s="193"/>
      <c r="U47" s="65"/>
      <c r="V47" s="184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</row>
    <row r="48" spans="1:102" s="2" customFormat="1" ht="10.5" customHeight="1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84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</row>
    <row r="49" spans="1:102" s="4" customFormat="1" ht="5.45" customHeight="1" x14ac:dyDescent="0.25">
      <c r="A49" s="75"/>
      <c r="B49" s="106"/>
      <c r="C49" s="107"/>
      <c r="D49" s="107"/>
      <c r="E49" s="189" t="str">
        <f>IF(ISTEXT(VLOOKUP(hi!B33,hi!A34:N36,7,FALSE)),VLOOKUP(hi!B33,hi!A34:N36,7,FALSE),te!A82)</f>
        <v>MWG (alt)</v>
      </c>
      <c r="F49" s="189" t="str">
        <f>E49</f>
        <v>MWG (alt)</v>
      </c>
      <c r="G49" s="189" t="str">
        <f>IF(ISTEXT(VLOOKUP(hi!B33,hi!A34:N36,8,FALSE)),VLOOKUP(hi!B33,hi!A34:N36,8,FALSE),te!A82)</f>
        <v>MWG (neu)</v>
      </c>
      <c r="H49" s="189" t="str">
        <f>G49</f>
        <v>MWG (neu)</v>
      </c>
      <c r="I49" s="189" t="str">
        <f>IF(ISTEXT(VLOOKUP(hi!B33,hi!A34:N36,9,FALSE)),VLOOKUP(hi!B33,hi!A34:N36,9,FALSE),te!A82)</f>
        <v>MWG (gesamt)</v>
      </c>
      <c r="J49" s="189" t="str">
        <f>I49</f>
        <v>MWG (gesamt)</v>
      </c>
      <c r="K49" s="107"/>
      <c r="L49" s="108"/>
      <c r="M49" s="108"/>
      <c r="N49" s="108"/>
      <c r="O49" s="108"/>
      <c r="P49" s="108"/>
      <c r="Q49" s="108"/>
      <c r="R49" s="108"/>
      <c r="S49" s="108"/>
      <c r="T49" s="195"/>
      <c r="U49" s="75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</row>
    <row r="50" spans="1:102" s="3" customFormat="1" ht="5.45" customHeight="1" x14ac:dyDescent="0.2">
      <c r="A50" s="76"/>
      <c r="B50" s="106"/>
      <c r="C50" s="109"/>
      <c r="D50" s="106"/>
      <c r="E50" s="189" t="str">
        <f>F50&amp;"_gg"</f>
        <v>mwg_a_gg</v>
      </c>
      <c r="F50" s="189" t="str">
        <f>VLOOKUP(hi!B33,hi!A34:N36,3,FALSE)</f>
        <v>mwg_a</v>
      </c>
      <c r="G50" s="189" t="str">
        <f>H50&amp;"_gg"</f>
        <v>mwg_n_gg</v>
      </c>
      <c r="H50" s="189" t="str">
        <f>VLOOKUP(hi!B33,hi!A34:N36,4,FALSE)</f>
        <v>mwg_n</v>
      </c>
      <c r="I50" s="189" t="str">
        <f>J50&amp;"_gg"</f>
        <v>mwg_t_gg</v>
      </c>
      <c r="J50" s="189" t="str">
        <f>VLOOKUP(hi!B33,hi!A34:N36,5,FALSE)</f>
        <v>mwg_t</v>
      </c>
      <c r="K50" s="120"/>
      <c r="L50" s="106"/>
      <c r="M50" s="106"/>
      <c r="N50" s="106"/>
      <c r="O50" s="106"/>
      <c r="P50" s="106"/>
      <c r="Q50" s="106"/>
      <c r="R50" s="106"/>
      <c r="S50" s="106"/>
      <c r="T50" s="196"/>
      <c r="U50" s="76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</row>
    <row r="51" spans="1:102" s="2" customFormat="1" ht="3" customHeight="1" x14ac:dyDescent="0.2">
      <c r="A51" s="65"/>
      <c r="B51" s="90"/>
      <c r="C51" s="110"/>
      <c r="D51" s="90"/>
      <c r="E51" s="90"/>
      <c r="F51" s="90"/>
      <c r="G51" s="90"/>
      <c r="H51" s="90"/>
      <c r="I51" s="90"/>
      <c r="J51" s="90"/>
      <c r="K51" s="120"/>
      <c r="L51" s="90"/>
      <c r="M51" s="90"/>
      <c r="N51" s="90"/>
      <c r="O51" s="90"/>
      <c r="P51" s="90"/>
      <c r="Q51" s="90"/>
      <c r="R51" s="90"/>
      <c r="S51" s="90"/>
      <c r="T51" s="193"/>
      <c r="U51" s="65"/>
      <c r="V51" s="184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</row>
    <row r="52" spans="1:102" s="2" customFormat="1" ht="3" customHeight="1" x14ac:dyDescent="0.2">
      <c r="A52" s="65"/>
      <c r="B52" s="90"/>
      <c r="C52" s="111"/>
      <c r="D52" s="111"/>
      <c r="E52" s="111"/>
      <c r="F52" s="111"/>
      <c r="G52" s="111"/>
      <c r="H52" s="111"/>
      <c r="I52" s="111"/>
      <c r="J52" s="111"/>
      <c r="K52" s="120"/>
      <c r="L52" s="90"/>
      <c r="M52" s="120"/>
      <c r="N52" s="120"/>
      <c r="O52" s="120"/>
      <c r="P52" s="120"/>
      <c r="Q52" s="120"/>
      <c r="R52" s="120"/>
      <c r="S52" s="90"/>
      <c r="T52" s="193"/>
      <c r="U52" s="65"/>
      <c r="V52" s="184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</row>
    <row r="53" spans="1:102" s="2" customFormat="1" ht="22.5" customHeight="1" x14ac:dyDescent="0.2">
      <c r="A53" s="65"/>
      <c r="B53" s="24"/>
      <c r="C53" s="216" t="str">
        <f>CONCATENATE(te!A41," ",hi!D56," ",te!A42)</f>
        <v>Indexreihen Kanton Zürich (1. Quartal 2008 = 100)</v>
      </c>
      <c r="D53" s="216"/>
      <c r="E53" s="216"/>
      <c r="F53" s="216"/>
      <c r="G53" s="216"/>
      <c r="H53" s="216"/>
      <c r="I53" s="216"/>
      <c r="J53" s="216"/>
      <c r="K53" s="216"/>
      <c r="L53" s="94"/>
      <c r="M53" s="222"/>
      <c r="N53" s="222"/>
      <c r="O53" s="222"/>
      <c r="P53" s="222"/>
      <c r="Q53" s="222"/>
      <c r="R53" s="222"/>
      <c r="S53" s="23"/>
      <c r="T53" s="75"/>
      <c r="U53" s="65"/>
      <c r="V53" s="184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</row>
    <row r="54" spans="1:102" s="2" customFormat="1" ht="15" customHeight="1" x14ac:dyDescent="0.2">
      <c r="A54" s="65"/>
      <c r="B54" s="24"/>
      <c r="C54" s="135" t="str">
        <f>te!A40</f>
        <v>grau/kursiv: ungeglättete Reihen</v>
      </c>
      <c r="D54" s="112"/>
      <c r="E54" s="112"/>
      <c r="F54" s="112"/>
      <c r="G54" s="112"/>
      <c r="H54" s="112"/>
      <c r="I54" s="112"/>
      <c r="J54" s="112"/>
      <c r="K54" s="122"/>
      <c r="L54" s="162"/>
      <c r="M54" s="236"/>
      <c r="N54" s="236"/>
      <c r="O54" s="236"/>
      <c r="P54" s="236"/>
      <c r="Q54" s="236"/>
      <c r="R54" s="236"/>
      <c r="S54" s="23"/>
      <c r="T54" s="75"/>
      <c r="U54" s="65"/>
      <c r="V54" s="184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</row>
    <row r="55" spans="1:102" s="2" customFormat="1" ht="15" customHeight="1" x14ac:dyDescent="0.2">
      <c r="A55" s="65"/>
      <c r="B55" s="24"/>
      <c r="C55" s="72"/>
      <c r="D55" s="72"/>
      <c r="E55" s="218" t="str">
        <f>IF(VLOOKUP(hi!B33,hi!A34:N36,2,FALSE)=E56,"",VLOOKUP(hi!B33,hi!A34:N36,2,FALSE))</f>
        <v>Mietwohnungen</v>
      </c>
      <c r="F55" s="218"/>
      <c r="G55" s="218"/>
      <c r="H55" s="218"/>
      <c r="I55" s="218"/>
      <c r="J55" s="218"/>
      <c r="K55" s="122"/>
      <c r="L55" s="122"/>
      <c r="M55" s="236"/>
      <c r="N55" s="236"/>
      <c r="O55" s="236"/>
      <c r="P55" s="236"/>
      <c r="Q55" s="236"/>
      <c r="R55" s="236"/>
      <c r="S55" s="23"/>
      <c r="T55" s="75"/>
      <c r="U55" s="65"/>
      <c r="V55" s="184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</row>
    <row r="56" spans="1:102" s="113" customFormat="1" ht="15" customHeight="1" x14ac:dyDescent="0.2">
      <c r="A56" s="79"/>
      <c r="B56" s="114"/>
      <c r="C56" s="112"/>
      <c r="E56" s="218" t="str">
        <f>VLOOKUP(hi!B33,hi!A34:N36,11,FALSE)</f>
        <v>MWG Altbau</v>
      </c>
      <c r="F56" s="218"/>
      <c r="G56" s="218" t="str">
        <f>VLOOKUP(hi!B33,hi!A34:N36,12,FALSE)</f>
        <v>MWG Neubau</v>
      </c>
      <c r="H56" s="218"/>
      <c r="I56" s="218" t="str">
        <f>VLOOKUP(hi!B33,hi!A34:N36,13,FALSE)</f>
        <v>MWG gesamt</v>
      </c>
      <c r="J56" s="218"/>
      <c r="K56" s="122"/>
      <c r="L56" s="122"/>
      <c r="M56" s="121"/>
      <c r="N56" s="223"/>
      <c r="O56" s="223"/>
      <c r="P56" s="223"/>
      <c r="Q56" s="223"/>
      <c r="R56" s="183"/>
      <c r="S56" s="97"/>
      <c r="T56" s="79"/>
      <c r="U56" s="79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</row>
    <row r="57" spans="1:102" s="113" customFormat="1" ht="15" customHeight="1" x14ac:dyDescent="0.2">
      <c r="A57" s="79"/>
      <c r="B57" s="90">
        <v>5</v>
      </c>
      <c r="C57" s="115" t="s">
        <v>12</v>
      </c>
      <c r="D57" s="117"/>
      <c r="E57" s="117">
        <f>VLOOKUP(CONCATENATE(E$50,"_Qu_",hi!$C$56),kt_dat_gg!$A$2:$AR$142,$B57,0)</f>
        <v>100</v>
      </c>
      <c r="F57" s="136">
        <f>VLOOKUP(CONCATENATE(F$50,"_Qu_",hi!$C$56),kt_dat!$A$2:$AR$97,$B57,0)</f>
        <v>100</v>
      </c>
      <c r="G57" s="117">
        <f>VLOOKUP(CONCATENATE(G$50,"_Qu_",hi!$C$56),kt_dat_gg!$A$2:$AR$142,$B57,0)</f>
        <v>100</v>
      </c>
      <c r="H57" s="136">
        <f>VLOOKUP(CONCATENATE(H$50,"_Qu_",hi!$C$56),kt_dat!$A$2:$AR$97,$B57,0)</f>
        <v>100</v>
      </c>
      <c r="I57" s="117">
        <f>VLOOKUP(CONCATENATE(I$50,"_Qu_",hi!$C$56),kt_dat_gg!$A$2:$AR$142,$B57,0)</f>
        <v>100</v>
      </c>
      <c r="J57" s="136">
        <f>VLOOKUP(CONCATENATE(J$50,"_Qu_",hi!$C$56),kt_dat!$A$2:$AR$97,$B57,0)</f>
        <v>100</v>
      </c>
      <c r="K57" s="125"/>
      <c r="L57" s="185"/>
      <c r="M57" s="123"/>
      <c r="N57" s="122"/>
      <c r="O57" s="124"/>
      <c r="P57" s="125"/>
      <c r="Q57" s="125"/>
      <c r="R57" s="125"/>
      <c r="S57" s="97"/>
      <c r="T57" s="79"/>
      <c r="U57" s="79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</row>
    <row r="58" spans="1:102" s="113" customFormat="1" ht="15" customHeight="1" x14ac:dyDescent="0.2">
      <c r="A58" s="79"/>
      <c r="B58" s="119">
        <f>B57+1</f>
        <v>6</v>
      </c>
      <c r="C58" s="115" t="s">
        <v>13</v>
      </c>
      <c r="D58" s="117"/>
      <c r="E58" s="117">
        <f>VLOOKUP(CONCATENATE(E$50,"_Qu_",hi!$C$56),kt_dat_gg!$A$2:$AR$142,$B58,0)</f>
        <v>99.810356624230337</v>
      </c>
      <c r="F58" s="136">
        <f>VLOOKUP(CONCATENATE(F$50,"_Qu_",hi!$C$56),kt_dat!$A$2:$AR$97,$B58,0)</f>
        <v>100.16446477147089</v>
      </c>
      <c r="G58" s="117">
        <f>VLOOKUP(CONCATENATE(G$50,"_Qu_",hi!$C$56),kt_dat_gg!$A$2:$AR$142,$B58,0)</f>
        <v>98.213686581335537</v>
      </c>
      <c r="H58" s="136">
        <f>VLOOKUP(CONCATENATE(H$50,"_Qu_",hi!$C$56),kt_dat!$A$2:$AR$97,$B58,0)</f>
        <v>97.197536111726237</v>
      </c>
      <c r="I58" s="117">
        <f>VLOOKUP(CONCATENATE(I$50,"_Qu_",hi!$C$56),kt_dat_gg!$A$2:$AR$142,$B58,0)</f>
        <v>98.897939879030716</v>
      </c>
      <c r="J58" s="136">
        <f>VLOOKUP(CONCATENATE(J$50,"_Qu_",hi!$C$56),kt_dat!$A$2:$AR$97,$B58,0)</f>
        <v>98.469014040738884</v>
      </c>
      <c r="K58" s="125"/>
      <c r="L58" s="185"/>
      <c r="M58" s="123"/>
      <c r="N58" s="122"/>
      <c r="O58" s="124"/>
      <c r="P58" s="125"/>
      <c r="Q58" s="125"/>
      <c r="R58" s="125"/>
      <c r="S58" s="97"/>
      <c r="T58" s="79"/>
      <c r="U58" s="79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</row>
    <row r="59" spans="1:102" s="113" customFormat="1" ht="15" customHeight="1" x14ac:dyDescent="0.2">
      <c r="A59" s="79"/>
      <c r="B59" s="119">
        <f t="shared" ref="B59:B113" si="0">B58+1</f>
        <v>7</v>
      </c>
      <c r="C59" s="115" t="s">
        <v>14</v>
      </c>
      <c r="D59" s="117"/>
      <c r="E59" s="117">
        <f>VLOOKUP(CONCATENATE(E$50,"_Qu_",hi!$C$56),kt_dat_gg!$A$2:$AR$142,$B59,0)</f>
        <v>101.7983122664569</v>
      </c>
      <c r="F59" s="136">
        <f>VLOOKUP(CONCATENATE(F$50,"_Qu_",hi!$C$56),kt_dat!$A$2:$AR$97,$B59,0)</f>
        <v>99.266605101220136</v>
      </c>
      <c r="G59" s="117">
        <f>VLOOKUP(CONCATENATE(G$50,"_Qu_",hi!$C$56),kt_dat_gg!$A$2:$AR$142,$B59,0)</f>
        <v>99.400357870511058</v>
      </c>
      <c r="H59" s="136">
        <f>VLOOKUP(CONCATENATE(H$50,"_Qu_",hi!$C$56),kt_dat!$A$2:$AR$97,$B59,0)</f>
        <v>97.443523632280389</v>
      </c>
      <c r="I59" s="117">
        <f>VLOOKUP(CONCATENATE(I$50,"_Qu_",hi!$C$56),kt_dat_gg!$A$2:$AR$142,$B59,0)</f>
        <v>100.42800175376054</v>
      </c>
      <c r="J59" s="136">
        <f>VLOOKUP(CONCATENATE(J$50,"_Qu_",hi!$C$56),kt_dat!$A$2:$AR$97,$B59,0)</f>
        <v>98.224805596353207</v>
      </c>
      <c r="K59" s="125"/>
      <c r="L59" s="185"/>
      <c r="M59" s="123"/>
      <c r="N59" s="122"/>
      <c r="O59" s="124"/>
      <c r="P59" s="125"/>
      <c r="Q59" s="125"/>
      <c r="R59" s="125"/>
      <c r="S59" s="97"/>
      <c r="T59" s="79"/>
      <c r="U59" s="79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</row>
    <row r="60" spans="1:102" s="113" customFormat="1" ht="15" customHeight="1" x14ac:dyDescent="0.2">
      <c r="A60" s="79"/>
      <c r="B60" s="119">
        <f t="shared" si="0"/>
        <v>8</v>
      </c>
      <c r="C60" s="115" t="s">
        <v>15</v>
      </c>
      <c r="D60" s="117"/>
      <c r="E60" s="117">
        <f>VLOOKUP(CONCATENATE(E$50,"_Qu_",hi!$C$56),kt_dat_gg!$A$2:$AR$142,$B60,0)</f>
        <v>105.2873737007925</v>
      </c>
      <c r="F60" s="136">
        <f>VLOOKUP(CONCATENATE(F$50,"_Qu_",hi!$C$56),kt_dat!$A$2:$AR$97,$B60,0)</f>
        <v>105.96386692667971</v>
      </c>
      <c r="G60" s="117">
        <f>VLOOKUP(CONCATENATE(G$50,"_Qu_",hi!$C$56),kt_dat_gg!$A$2:$AR$142,$B60,0)</f>
        <v>103.03533886037843</v>
      </c>
      <c r="H60" s="136">
        <f>VLOOKUP(CONCATENATE(H$50,"_Qu_",hi!$C$56),kt_dat!$A$2:$AR$97,$B60,0)</f>
        <v>103.56001386752655</v>
      </c>
      <c r="I60" s="117">
        <f>VLOOKUP(CONCATENATE(I$50,"_Qu_",hi!$C$56),kt_dat_gg!$A$2:$AR$142,$B60,0)</f>
        <v>104.00044888604403</v>
      </c>
      <c r="J60" s="136">
        <f>VLOOKUP(CONCATENATE(J$50,"_Qu_",hi!$C$56),kt_dat!$A$2:$AR$97,$B60,0)</f>
        <v>104.59018562418953</v>
      </c>
      <c r="K60" s="125"/>
      <c r="L60" s="185"/>
      <c r="M60" s="123"/>
      <c r="N60" s="122"/>
      <c r="O60" s="124"/>
      <c r="P60" s="125"/>
      <c r="Q60" s="125"/>
      <c r="R60" s="125"/>
      <c r="S60" s="97"/>
      <c r="T60" s="79"/>
      <c r="U60" s="79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</row>
    <row r="61" spans="1:102" s="113" customFormat="1" ht="15" customHeight="1" x14ac:dyDescent="0.2">
      <c r="A61" s="79"/>
      <c r="B61" s="119">
        <f t="shared" si="0"/>
        <v>9</v>
      </c>
      <c r="C61" s="115" t="s">
        <v>16</v>
      </c>
      <c r="D61" s="117"/>
      <c r="E61" s="117">
        <f>VLOOKUP(CONCATENATE(E$50,"_Qu_",hi!$C$56),kt_dat_gg!$A$2:$AR$142,$B61,0)</f>
        <v>108.33098491155084</v>
      </c>
      <c r="F61" s="136">
        <f>VLOOKUP(CONCATENATE(F$50,"_Qu_",hi!$C$56),kt_dat!$A$2:$AR$97,$B61,0)</f>
        <v>110.63164907447765</v>
      </c>
      <c r="G61" s="117">
        <f>VLOOKUP(CONCATENATE(G$50,"_Qu_",hi!$C$56),kt_dat_gg!$A$2:$AR$142,$B61,0)</f>
        <v>105.94055931956022</v>
      </c>
      <c r="H61" s="136">
        <f>VLOOKUP(CONCATENATE(H$50,"_Qu_",hi!$C$56),kt_dat!$A$2:$AR$97,$B61,0)</f>
        <v>108.10247908132835</v>
      </c>
      <c r="I61" s="117">
        <f>VLOOKUP(CONCATENATE(I$50,"_Qu_",hi!$C$56),kt_dat_gg!$A$2:$AR$142,$B61,0)</f>
        <v>106.96497673222031</v>
      </c>
      <c r="J61" s="136">
        <f>VLOOKUP(CONCATENATE(J$50,"_Qu_",hi!$C$56),kt_dat!$A$2:$AR$97,$B61,0)</f>
        <v>109.18635543758933</v>
      </c>
      <c r="K61" s="125"/>
      <c r="L61" s="185"/>
      <c r="M61" s="123"/>
      <c r="N61" s="122"/>
      <c r="O61" s="124"/>
      <c r="P61" s="125"/>
      <c r="Q61" s="125"/>
      <c r="R61" s="125"/>
      <c r="S61" s="97"/>
      <c r="T61" s="79"/>
      <c r="U61" s="79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</row>
    <row r="62" spans="1:102" s="113" customFormat="1" ht="15" customHeight="1" x14ac:dyDescent="0.2">
      <c r="A62" s="79"/>
      <c r="B62" s="119">
        <f t="shared" si="0"/>
        <v>10</v>
      </c>
      <c r="C62" s="115" t="s">
        <v>17</v>
      </c>
      <c r="D62" s="117"/>
      <c r="E62" s="117">
        <f>VLOOKUP(CONCATENATE(E$50,"_Qu_",hi!$C$56),kt_dat_gg!$A$2:$AR$142,$B62,0)</f>
        <v>112.6453145511951</v>
      </c>
      <c r="F62" s="136">
        <f>VLOOKUP(CONCATENATE(F$50,"_Qu_",hi!$C$56),kt_dat!$A$2:$AR$97,$B62,0)</f>
        <v>108.39743873349515</v>
      </c>
      <c r="G62" s="117">
        <f>VLOOKUP(CONCATENATE(G$50,"_Qu_",hi!$C$56),kt_dat_gg!$A$2:$AR$142,$B62,0)</f>
        <v>110.20620842963683</v>
      </c>
      <c r="H62" s="136">
        <f>VLOOKUP(CONCATENATE(H$50,"_Qu_",hi!$C$56),kt_dat!$A$2:$AR$97,$B62,0)</f>
        <v>106.15918500982575</v>
      </c>
      <c r="I62" s="117">
        <f>VLOOKUP(CONCATENATE(I$50,"_Qu_",hi!$C$56),kt_dat_gg!$A$2:$AR$142,$B62,0)</f>
        <v>111.25148789393899</v>
      </c>
      <c r="J62" s="136">
        <f>VLOOKUP(CONCATENATE(J$50,"_Qu_",hi!$C$56),kt_dat!$A$2:$AR$97,$B62,0)</f>
        <v>107.11838913488208</v>
      </c>
      <c r="K62" s="125"/>
      <c r="L62" s="185"/>
      <c r="M62" s="123"/>
      <c r="N62" s="122"/>
      <c r="O62" s="124"/>
      <c r="P62" s="125"/>
      <c r="Q62" s="125"/>
      <c r="R62" s="125"/>
      <c r="S62" s="97"/>
      <c r="T62" s="79"/>
      <c r="U62" s="79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</row>
    <row r="63" spans="1:102" s="113" customFormat="1" ht="15" customHeight="1" x14ac:dyDescent="0.2">
      <c r="A63" s="79"/>
      <c r="B63" s="119">
        <f t="shared" si="0"/>
        <v>11</v>
      </c>
      <c r="C63" s="115" t="s">
        <v>18</v>
      </c>
      <c r="D63" s="117"/>
      <c r="E63" s="117">
        <f>VLOOKUP(CONCATENATE(E$50,"_Qu_",hi!$C$56),kt_dat_gg!$A$2:$AR$142,$B63,0)</f>
        <v>115.18375284837602</v>
      </c>
      <c r="F63" s="136">
        <f>VLOOKUP(CONCATENATE(F$50,"_Qu_",hi!$C$56),kt_dat!$A$2:$AR$97,$B63,0)</f>
        <v>118.9068558456125</v>
      </c>
      <c r="G63" s="117">
        <f>VLOOKUP(CONCATENATE(G$50,"_Qu_",hi!$C$56),kt_dat_gg!$A$2:$AR$142,$B63,0)</f>
        <v>112.99762544377462</v>
      </c>
      <c r="H63" s="136">
        <f>VLOOKUP(CONCATENATE(H$50,"_Qu_",hi!$C$56),kt_dat!$A$2:$AR$97,$B63,0)</f>
        <v>116.35696119775641</v>
      </c>
      <c r="I63" s="117">
        <f>VLOOKUP(CONCATENATE(I$50,"_Qu_",hi!$C$56),kt_dat_gg!$A$2:$AR$142,$B63,0)</f>
        <v>113.93449082334159</v>
      </c>
      <c r="J63" s="136">
        <f>VLOOKUP(CONCATENATE(J$50,"_Qu_",hi!$C$56),kt_dat!$A$2:$AR$97,$B63,0)</f>
        <v>117.44971910934557</v>
      </c>
      <c r="K63" s="125"/>
      <c r="L63" s="185"/>
      <c r="M63" s="123"/>
      <c r="N63" s="122"/>
      <c r="O63" s="124"/>
      <c r="P63" s="125"/>
      <c r="Q63" s="125"/>
      <c r="R63" s="125"/>
      <c r="S63" s="97"/>
      <c r="T63" s="79"/>
      <c r="U63" s="79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</row>
    <row r="64" spans="1:102" s="113" customFormat="1" ht="15" customHeight="1" x14ac:dyDescent="0.2">
      <c r="A64" s="79"/>
      <c r="B64" s="119">
        <f t="shared" si="0"/>
        <v>12</v>
      </c>
      <c r="C64" s="115" t="s">
        <v>19</v>
      </c>
      <c r="D64" s="117"/>
      <c r="E64" s="117">
        <f>VLOOKUP(CONCATENATE(E$50,"_Qu_",hi!$C$56),kt_dat_gg!$A$2:$AR$142,$B64,0)</f>
        <v>118.08558874006938</v>
      </c>
      <c r="F64" s="136">
        <f>VLOOKUP(CONCATENATE(F$50,"_Qu_",hi!$C$56),kt_dat!$A$2:$AR$97,$B64,0)</f>
        <v>118.24696396602042</v>
      </c>
      <c r="G64" s="117">
        <f>VLOOKUP(CONCATENATE(G$50,"_Qu_",hi!$C$56),kt_dat_gg!$A$2:$AR$142,$B64,0)</f>
        <v>116.26094564088159</v>
      </c>
      <c r="H64" s="136">
        <f>VLOOKUP(CONCATENATE(H$50,"_Qu_",hi!$C$56),kt_dat!$A$2:$AR$97,$B64,0)</f>
        <v>116.47673012374172</v>
      </c>
      <c r="I64" s="117">
        <f>VLOOKUP(CONCATENATE(I$50,"_Qu_",hi!$C$56),kt_dat_gg!$A$2:$AR$142,$B64,0)</f>
        <v>117.04289684194008</v>
      </c>
      <c r="J64" s="136">
        <f>VLOOKUP(CONCATENATE(J$50,"_Qu_",hi!$C$56),kt_dat!$A$2:$AR$97,$B64,0)</f>
        <v>117.23536422579713</v>
      </c>
      <c r="K64" s="125"/>
      <c r="L64" s="185"/>
      <c r="M64" s="123"/>
      <c r="N64" s="122"/>
      <c r="O64" s="124"/>
      <c r="P64" s="125"/>
      <c r="Q64" s="125"/>
      <c r="R64" s="125"/>
      <c r="S64" s="97"/>
      <c r="T64" s="79"/>
      <c r="U64" s="79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</row>
    <row r="65" spans="1:102" s="113" customFormat="1" ht="15" customHeight="1" x14ac:dyDescent="0.2">
      <c r="A65" s="79"/>
      <c r="B65" s="119">
        <f t="shared" si="0"/>
        <v>13</v>
      </c>
      <c r="C65" s="115" t="s">
        <v>23</v>
      </c>
      <c r="D65" s="117"/>
      <c r="E65" s="117">
        <f>VLOOKUP(CONCATENATE(E$50,"_Qu_",hi!$C$56),kt_dat_gg!$A$2:$AR$142,$B65,0)</f>
        <v>116.64077638189804</v>
      </c>
      <c r="F65" s="136">
        <f>VLOOKUP(CONCATENATE(F$50,"_Qu_",hi!$C$56),kt_dat!$A$2:$AR$97,$B65,0)</f>
        <v>117.10294640857524</v>
      </c>
      <c r="G65" s="117">
        <f>VLOOKUP(CONCATENATE(G$50,"_Qu_",hi!$C$56),kt_dat_gg!$A$2:$AR$142,$B65,0)</f>
        <v>115.64730247738589</v>
      </c>
      <c r="H65" s="136">
        <f>VLOOKUP(CONCATENATE(H$50,"_Qu_",hi!$C$56),kt_dat!$A$2:$AR$97,$B65,0)</f>
        <v>115.94914560114667</v>
      </c>
      <c r="I65" s="117">
        <f>VLOOKUP(CONCATENATE(I$50,"_Qu_",hi!$C$56),kt_dat_gg!$A$2:$AR$142,$B65,0)</f>
        <v>116.07305593744559</v>
      </c>
      <c r="J65" s="136">
        <f>VLOOKUP(CONCATENATE(J$50,"_Qu_",hi!$C$56),kt_dat!$A$2:$AR$97,$B65,0)</f>
        <v>116.44360719067754</v>
      </c>
      <c r="K65" s="125"/>
      <c r="L65" s="185"/>
      <c r="M65" s="123"/>
      <c r="N65" s="122"/>
      <c r="O65" s="124"/>
      <c r="P65" s="125"/>
      <c r="Q65" s="125"/>
      <c r="R65" s="125"/>
      <c r="S65" s="97"/>
      <c r="T65" s="79"/>
      <c r="U65" s="79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</row>
    <row r="66" spans="1:102" s="113" customFormat="1" ht="15" customHeight="1" x14ac:dyDescent="0.2">
      <c r="A66" s="79"/>
      <c r="B66" s="119">
        <f t="shared" si="0"/>
        <v>14</v>
      </c>
      <c r="C66" s="115" t="s">
        <v>24</v>
      </c>
      <c r="D66" s="117"/>
      <c r="E66" s="117">
        <f>VLOOKUP(CONCATENATE(E$50,"_Qu_",hi!$C$56),kt_dat_gg!$A$2:$AR$142,$B66,0)</f>
        <v>115.97505949786837</v>
      </c>
      <c r="F66" s="136">
        <f>VLOOKUP(CONCATENATE(F$50,"_Qu_",hi!$C$56),kt_dat!$A$2:$AR$97,$B66,0)</f>
        <v>114.57241877109847</v>
      </c>
      <c r="G66" s="117">
        <f>VLOOKUP(CONCATENATE(G$50,"_Qu_",hi!$C$56),kt_dat_gg!$A$2:$AR$142,$B66,0)</f>
        <v>115.55170700116408</v>
      </c>
      <c r="H66" s="136">
        <f>VLOOKUP(CONCATENATE(H$50,"_Qu_",hi!$C$56),kt_dat!$A$2:$AR$97,$B66,0)</f>
        <v>114.51603170726932</v>
      </c>
      <c r="I66" s="117">
        <f>VLOOKUP(CONCATENATE(I$50,"_Qu_",hi!$C$56),kt_dat_gg!$A$2:$AR$142,$B66,0)</f>
        <v>115.73313480664355</v>
      </c>
      <c r="J66" s="136">
        <f>VLOOKUP(CONCATENATE(J$50,"_Qu_",hi!$C$56),kt_dat!$A$2:$AR$97,$B66,0)</f>
        <v>114.54019639586208</v>
      </c>
      <c r="K66" s="125"/>
      <c r="L66" s="185"/>
      <c r="M66" s="123"/>
      <c r="N66" s="122"/>
      <c r="O66" s="124"/>
      <c r="P66" s="125"/>
      <c r="Q66" s="125"/>
      <c r="R66" s="125"/>
      <c r="S66" s="97"/>
      <c r="T66" s="79"/>
      <c r="U66" s="79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</row>
    <row r="67" spans="1:102" s="113" customFormat="1" ht="15" customHeight="1" x14ac:dyDescent="0.2">
      <c r="A67" s="79"/>
      <c r="B67" s="119">
        <f t="shared" si="0"/>
        <v>15</v>
      </c>
      <c r="C67" s="115" t="s">
        <v>25</v>
      </c>
      <c r="D67" s="117"/>
      <c r="E67" s="117">
        <f>VLOOKUP(CONCATENATE(E$50,"_Qu_",hi!$C$56),kt_dat_gg!$A$2:$AR$142,$B67,0)</f>
        <v>114.49029955533963</v>
      </c>
      <c r="F67" s="136">
        <f>VLOOKUP(CONCATENATE(F$50,"_Qu_",hi!$C$56),kt_dat!$A$2:$AR$97,$B67,0)</f>
        <v>116.24981331393143</v>
      </c>
      <c r="G67" s="117">
        <f>VLOOKUP(CONCATENATE(G$50,"_Qu_",hi!$C$56),kt_dat_gg!$A$2:$AR$142,$B67,0)</f>
        <v>114.66844601688375</v>
      </c>
      <c r="H67" s="136">
        <f>VLOOKUP(CONCATENATE(H$50,"_Qu_",hi!$C$56),kt_dat!$A$2:$AR$97,$B67,0)</f>
        <v>116.18994369507622</v>
      </c>
      <c r="I67" s="117">
        <f>VLOOKUP(CONCATENATE(I$50,"_Qu_",hi!$C$56),kt_dat_gg!$A$2:$AR$142,$B67,0)</f>
        <v>114.5921013116474</v>
      </c>
      <c r="J67" s="136">
        <f>VLOOKUP(CONCATENATE(J$50,"_Qu_",hi!$C$56),kt_dat!$A$2:$AR$97,$B67,0)</f>
        <v>116.21560083339104</v>
      </c>
      <c r="K67" s="125"/>
      <c r="L67" s="185"/>
      <c r="M67" s="123"/>
      <c r="N67" s="122"/>
      <c r="O67" s="124"/>
      <c r="P67" s="125"/>
      <c r="Q67" s="125"/>
      <c r="R67" s="125"/>
      <c r="S67" s="97"/>
      <c r="T67" s="79"/>
      <c r="U67" s="79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</row>
    <row r="68" spans="1:102" s="113" customFormat="1" ht="15" customHeight="1" x14ac:dyDescent="0.2">
      <c r="A68" s="79"/>
      <c r="B68" s="119">
        <f t="shared" si="0"/>
        <v>16</v>
      </c>
      <c r="C68" s="115" t="s">
        <v>26</v>
      </c>
      <c r="D68" s="117"/>
      <c r="E68" s="117">
        <f>VLOOKUP(CONCATENATE(E$50,"_Qu_",hi!$C$56),kt_dat_gg!$A$2:$AR$142,$B68,0)</f>
        <v>113.06783200799255</v>
      </c>
      <c r="F68" s="136">
        <f>VLOOKUP(CONCATENATE(F$50,"_Qu_",hi!$C$56),kt_dat!$A$2:$AR$97,$B68,0)</f>
        <v>112.64866658098904</v>
      </c>
      <c r="G68" s="117">
        <f>VLOOKUP(CONCATENATE(G$50,"_Qu_",hi!$C$56),kt_dat_gg!$A$2:$AR$142,$B68,0)</f>
        <v>113.87514390493895</v>
      </c>
      <c r="H68" s="136">
        <f>VLOOKUP(CONCATENATE(H$50,"_Qu_",hi!$C$56),kt_dat!$A$2:$AR$97,$B68,0)</f>
        <v>113.29936264830572</v>
      </c>
      <c r="I68" s="117">
        <f>VLOOKUP(CONCATENATE(I$50,"_Qu_",hi!$C$56),kt_dat_gg!$A$2:$AR$142,$B68,0)</f>
        <v>113.52917021412365</v>
      </c>
      <c r="J68" s="136">
        <f>VLOOKUP(CONCATENATE(J$50,"_Qu_",hi!$C$56),kt_dat!$A$2:$AR$97,$B68,0)</f>
        <v>113.02050670568906</v>
      </c>
      <c r="K68" s="125"/>
      <c r="L68" s="185"/>
      <c r="M68" s="123"/>
      <c r="N68" s="122"/>
      <c r="O68" s="124"/>
      <c r="P68" s="125"/>
      <c r="Q68" s="125"/>
      <c r="R68" s="125"/>
      <c r="S68" s="97"/>
      <c r="T68" s="79"/>
      <c r="U68" s="79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</row>
    <row r="69" spans="1:102" s="113" customFormat="1" ht="15" customHeight="1" x14ac:dyDescent="0.2">
      <c r="A69" s="79"/>
      <c r="B69" s="119">
        <f t="shared" si="0"/>
        <v>17</v>
      </c>
      <c r="C69" s="115" t="s">
        <v>29</v>
      </c>
      <c r="D69" s="117"/>
      <c r="E69" s="117">
        <f>VLOOKUP(CONCATENATE(E$50,"_Qu_",hi!$C$56),kt_dat_gg!$A$2:$AR$142,$B69,0)</f>
        <v>111.18201651210568</v>
      </c>
      <c r="F69" s="136">
        <f>VLOOKUP(CONCATENATE(F$50,"_Qu_",hi!$C$56),kt_dat!$A$2:$AR$97,$B69,0)</f>
        <v>110.30501612905724</v>
      </c>
      <c r="G69" s="117">
        <f>VLOOKUP(CONCATENATE(G$50,"_Qu_",hi!$C$56),kt_dat_gg!$A$2:$AR$142,$B69,0)</f>
        <v>112.84806040387089</v>
      </c>
      <c r="H69" s="136">
        <f>VLOOKUP(CONCATENATE(H$50,"_Qu_",hi!$C$56),kt_dat!$A$2:$AR$97,$B69,0)</f>
        <v>112.13612537143487</v>
      </c>
      <c r="I69" s="117">
        <f>VLOOKUP(CONCATENATE(I$50,"_Qu_",hi!$C$56),kt_dat_gg!$A$2:$AR$142,$B69,0)</f>
        <v>112.1340769279995</v>
      </c>
      <c r="J69" s="136">
        <f>VLOOKUP(CONCATENATE(J$50,"_Qu_",hi!$C$56),kt_dat!$A$2:$AR$97,$B69,0)</f>
        <v>111.35140310329083</v>
      </c>
      <c r="K69" s="125"/>
      <c r="L69" s="185"/>
      <c r="M69" s="123"/>
      <c r="N69" s="122"/>
      <c r="O69" s="124"/>
      <c r="P69" s="125"/>
      <c r="Q69" s="125"/>
      <c r="R69" s="125"/>
      <c r="S69" s="97"/>
      <c r="T69" s="79"/>
      <c r="U69" s="79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</row>
    <row r="70" spans="1:102" s="113" customFormat="1" ht="15" customHeight="1" x14ac:dyDescent="0.2">
      <c r="A70" s="79"/>
      <c r="B70" s="119">
        <f t="shared" si="0"/>
        <v>18</v>
      </c>
      <c r="C70" s="115" t="s">
        <v>155</v>
      </c>
      <c r="D70" s="117"/>
      <c r="E70" s="117">
        <f>VLOOKUP(CONCATENATE(E$50,"_Qu_",hi!$C$56),kt_dat_gg!$A$2:$AR$142,$B70,0)</f>
        <v>110.24916546008531</v>
      </c>
      <c r="F70" s="136">
        <f>VLOOKUP(CONCATENATE(F$50,"_Qu_",hi!$C$56),kt_dat!$A$2:$AR$97,$B70,0)</f>
        <v>110.59236682627076</v>
      </c>
      <c r="G70" s="117">
        <f>VLOOKUP(CONCATENATE(G$50,"_Qu_",hi!$C$56),kt_dat_gg!$A$2:$AR$142,$B70,0)</f>
        <v>112.65852231081841</v>
      </c>
      <c r="H70" s="136">
        <f>VLOOKUP(CONCATENATE(H$50,"_Qu_",hi!$C$56),kt_dat!$A$2:$AR$97,$B70,0)</f>
        <v>113.10869319187206</v>
      </c>
      <c r="I70" s="117">
        <f>VLOOKUP(CONCATENATE(I$50,"_Qu_",hi!$C$56),kt_dat_gg!$A$2:$AR$142,$B70,0)</f>
        <v>111.62599190306433</v>
      </c>
      <c r="J70" s="136">
        <f>VLOOKUP(CONCATENATE(J$50,"_Qu_",hi!$C$56),kt_dat!$A$2:$AR$97,$B70,0)</f>
        <v>112.0303209750186</v>
      </c>
      <c r="K70" s="125"/>
      <c r="L70" s="185"/>
      <c r="M70" s="123"/>
      <c r="N70" s="122"/>
      <c r="O70" s="124"/>
      <c r="P70" s="125"/>
      <c r="Q70" s="125"/>
      <c r="R70" s="125"/>
      <c r="S70" s="97"/>
      <c r="T70" s="79"/>
      <c r="U70" s="79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</row>
    <row r="71" spans="1:102" s="113" customFormat="1" ht="15" customHeight="1" x14ac:dyDescent="0.2">
      <c r="A71" s="79"/>
      <c r="B71" s="119">
        <f t="shared" si="0"/>
        <v>19</v>
      </c>
      <c r="C71" s="115" t="s">
        <v>386</v>
      </c>
      <c r="D71" s="117"/>
      <c r="E71" s="117">
        <f>VLOOKUP(CONCATENATE(E$50,"_Qu_",hi!$C$56),kt_dat_gg!$A$2:$AR$142,$B71,0)</f>
        <v>110.44325078923896</v>
      </c>
      <c r="F71" s="136">
        <f>VLOOKUP(CONCATENATE(F$50,"_Qu_",hi!$C$56),kt_dat!$A$2:$AR$97,$B71,0)</f>
        <v>109.85011342492793</v>
      </c>
      <c r="G71" s="117">
        <f>VLOOKUP(CONCATENATE(G$50,"_Qu_",hi!$C$56),kt_dat_gg!$A$2:$AR$142,$B71,0)</f>
        <v>113.51142776591342</v>
      </c>
      <c r="H71" s="136">
        <f>VLOOKUP(CONCATENATE(H$50,"_Qu_",hi!$C$56),kt_dat!$A$2:$AR$97,$B71,0)</f>
        <v>112.73074836914832</v>
      </c>
      <c r="I71" s="117">
        <f>VLOOKUP(CONCATENATE(I$50,"_Qu_",hi!$C$56),kt_dat_gg!$A$2:$AR$142,$B71,0)</f>
        <v>112.19655984843455</v>
      </c>
      <c r="J71" s="136">
        <f>VLOOKUP(CONCATENATE(J$50,"_Qu_",hi!$C$56),kt_dat!$A$2:$AR$97,$B71,0)</f>
        <v>111.49625163088352</v>
      </c>
      <c r="K71" s="125"/>
      <c r="L71" s="185"/>
      <c r="M71" s="123"/>
      <c r="N71" s="122"/>
      <c r="O71" s="124"/>
      <c r="P71" s="125"/>
      <c r="Q71" s="125"/>
      <c r="R71" s="125"/>
      <c r="S71" s="97"/>
      <c r="T71" s="79"/>
      <c r="U71" s="79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</row>
    <row r="72" spans="1:102" s="113" customFormat="1" ht="15" customHeight="1" x14ac:dyDescent="0.2">
      <c r="A72" s="79"/>
      <c r="B72" s="119">
        <f t="shared" si="0"/>
        <v>20</v>
      </c>
      <c r="C72" s="115" t="s">
        <v>387</v>
      </c>
      <c r="D72" s="117"/>
      <c r="E72" s="117">
        <f>VLOOKUP(CONCATENATE(E$50,"_Qu_",hi!$C$56),kt_dat_gg!$A$2:$AR$142,$B72,0)</f>
        <v>110.81613009955089</v>
      </c>
      <c r="F72" s="136">
        <f>VLOOKUP(CONCATENATE(F$50,"_Qu_",hi!$C$56),kt_dat!$A$2:$AR$97,$B72,0)</f>
        <v>110.88727211651819</v>
      </c>
      <c r="G72" s="117">
        <f>VLOOKUP(CONCATENATE(G$50,"_Qu_",hi!$C$56),kt_dat_gg!$A$2:$AR$142,$B72,0)</f>
        <v>114.59500652291315</v>
      </c>
      <c r="H72" s="136">
        <f>VLOOKUP(CONCATENATE(H$50,"_Qu_",hi!$C$56),kt_dat!$A$2:$AR$97,$B72,0)</f>
        <v>114.69484173671989</v>
      </c>
      <c r="I72" s="117">
        <f>VLOOKUP(CONCATENATE(I$50,"_Qu_",hi!$C$56),kt_dat_gg!$A$2:$AR$142,$B72,0)</f>
        <v>112.97556820140481</v>
      </c>
      <c r="J72" s="136">
        <f>VLOOKUP(CONCATENATE(J$50,"_Qu_",hi!$C$56),kt_dat!$A$2:$AR$97,$B72,0)</f>
        <v>113.06310693940151</v>
      </c>
      <c r="K72" s="125"/>
      <c r="L72" s="185"/>
      <c r="M72" s="123"/>
      <c r="N72" s="122"/>
      <c r="O72" s="124"/>
      <c r="P72" s="125"/>
      <c r="Q72" s="125"/>
      <c r="R72" s="125"/>
      <c r="S72" s="97"/>
      <c r="T72" s="79"/>
      <c r="U72" s="79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</row>
    <row r="73" spans="1:102" s="113" customFormat="1" ht="15" customHeight="1" x14ac:dyDescent="0.2">
      <c r="A73" s="79"/>
      <c r="B73" s="119">
        <f t="shared" si="0"/>
        <v>21</v>
      </c>
      <c r="C73" s="115" t="s">
        <v>389</v>
      </c>
      <c r="D73" s="117"/>
      <c r="E73" s="117">
        <f>VLOOKUP(CONCATENATE(E$50,"_Qu_",hi!$C$56),kt_dat_gg!$A$2:$AR$142,$B73,0)</f>
        <v>112.24837910807513</v>
      </c>
      <c r="F73" s="136">
        <f>VLOOKUP(CONCATENATE(F$50,"_Qu_",hi!$C$56),kt_dat!$A$2:$AR$97,$B73,0)</f>
        <v>111.71100475720654</v>
      </c>
      <c r="G73" s="117">
        <f>VLOOKUP(CONCATENATE(G$50,"_Qu_",hi!$C$56),kt_dat_gg!$A$2:$AR$142,$B73,0)</f>
        <v>116.74347671967378</v>
      </c>
      <c r="H73" s="136">
        <f>VLOOKUP(CONCATENATE(H$50,"_Qu_",hi!$C$56),kt_dat!$A$2:$AR$97,$B73,0)</f>
        <v>116.35942946287128</v>
      </c>
      <c r="I73" s="117">
        <f>VLOOKUP(CONCATENATE(I$50,"_Qu_",hi!$C$56),kt_dat_gg!$A$2:$AR$142,$B73,0)</f>
        <v>114.81710165058205</v>
      </c>
      <c r="J73" s="136">
        <f>VLOOKUP(CONCATENATE(J$50,"_Qu_",hi!$C$56),kt_dat!$A$2:$AR$97,$B73,0)</f>
        <v>114.36734603392939</v>
      </c>
      <c r="K73" s="125"/>
      <c r="L73" s="185"/>
      <c r="M73" s="123"/>
      <c r="N73" s="122"/>
      <c r="O73" s="124"/>
      <c r="P73" s="125"/>
      <c r="Q73" s="125"/>
      <c r="R73" s="125"/>
      <c r="S73" s="97"/>
      <c r="T73" s="79"/>
      <c r="U73" s="79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</row>
    <row r="74" spans="1:102" s="113" customFormat="1" ht="15" customHeight="1" x14ac:dyDescent="0.2">
      <c r="A74" s="79"/>
      <c r="B74" s="119">
        <f t="shared" si="0"/>
        <v>22</v>
      </c>
      <c r="C74" s="115" t="s">
        <v>404</v>
      </c>
      <c r="D74" s="117"/>
      <c r="E74" s="117">
        <f>VLOOKUP(CONCATENATE(E$50,"_Qu_",hi!$C$56),kt_dat_gg!$A$2:$AR$142,$B74,0)</f>
        <v>113.47595500464156</v>
      </c>
      <c r="F74" s="136">
        <f>VLOOKUP(CONCATENATE(F$50,"_Qu_",hi!$C$56),kt_dat!$A$2:$AR$97,$B74,0)</f>
        <v>114.14686045050064</v>
      </c>
      <c r="G74" s="117">
        <f>VLOOKUP(CONCATENATE(G$50,"_Qu_",hi!$C$56),kt_dat_gg!$A$2:$AR$142,$B74,0)</f>
        <v>118.59439109109115</v>
      </c>
      <c r="H74" s="136">
        <f>VLOOKUP(CONCATENATE(H$50,"_Qu_",hi!$C$56),kt_dat!$A$2:$AR$97,$B74,0)</f>
        <v>119.17615895943018</v>
      </c>
      <c r="I74" s="117">
        <f>VLOOKUP(CONCATENATE(I$50,"_Qu_",hi!$C$56),kt_dat_gg!$A$2:$AR$142,$B74,0)</f>
        <v>116.4008841816451</v>
      </c>
      <c r="J74" s="136">
        <f>VLOOKUP(CONCATENATE(J$50,"_Qu_",hi!$C$56),kt_dat!$A$2:$AR$97,$B74,0)</f>
        <v>117.02085197841521</v>
      </c>
      <c r="K74" s="125"/>
      <c r="L74" s="185"/>
      <c r="M74" s="123"/>
      <c r="N74" s="122"/>
      <c r="O74" s="124"/>
      <c r="P74" s="125"/>
      <c r="Q74" s="125"/>
      <c r="R74" s="125"/>
      <c r="S74" s="97"/>
      <c r="T74" s="79"/>
      <c r="U74" s="79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</row>
    <row r="75" spans="1:102" s="113" customFormat="1" ht="15" customHeight="1" x14ac:dyDescent="0.2">
      <c r="A75" s="79"/>
      <c r="B75" s="119">
        <f t="shared" si="0"/>
        <v>23</v>
      </c>
      <c r="C75" s="115" t="s">
        <v>405</v>
      </c>
      <c r="D75" s="117"/>
      <c r="E75" s="117">
        <f>VLOOKUP(CONCATENATE(E$50,"_Qu_",hi!$C$56),kt_dat_gg!$A$2:$AR$142,$B75,0)</f>
        <v>113.93475055337915</v>
      </c>
      <c r="F75" s="136">
        <f>VLOOKUP(CONCATENATE(F$50,"_Qu_",hi!$C$56),kt_dat!$A$2:$AR$97,$B75,0)</f>
        <v>114.56999980621754</v>
      </c>
      <c r="G75" s="117">
        <f>VLOOKUP(CONCATENATE(G$50,"_Qu_",hi!$C$56),kt_dat_gg!$A$2:$AR$142,$B75,0)</f>
        <v>119.24187369819883</v>
      </c>
      <c r="H75" s="136">
        <f>VLOOKUP(CONCATENATE(H$50,"_Qu_",hi!$C$56),kt_dat!$A$2:$AR$97,$B75,0)</f>
        <v>120.24758485097202</v>
      </c>
      <c r="I75" s="117">
        <f>VLOOKUP(CONCATENATE(I$50,"_Qu_",hi!$C$56),kt_dat_gg!$A$2:$AR$142,$B75,0)</f>
        <v>116.9675049084308</v>
      </c>
      <c r="J75" s="136">
        <f>VLOOKUP(CONCATENATE(J$50,"_Qu_",hi!$C$56),kt_dat!$A$2:$AR$97,$B75,0)</f>
        <v>117.81445453259067</v>
      </c>
      <c r="K75" s="125"/>
      <c r="L75" s="185"/>
      <c r="M75" s="123"/>
      <c r="N75" s="122"/>
      <c r="O75" s="124"/>
      <c r="P75" s="125"/>
      <c r="Q75" s="125"/>
      <c r="R75" s="125"/>
      <c r="S75" s="97"/>
      <c r="T75" s="79"/>
      <c r="U75" s="79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</row>
    <row r="76" spans="1:102" s="113" customFormat="1" ht="15" customHeight="1" x14ac:dyDescent="0.2">
      <c r="A76" s="79"/>
      <c r="B76" s="119">
        <f t="shared" si="0"/>
        <v>24</v>
      </c>
      <c r="C76" s="115" t="s">
        <v>406</v>
      </c>
      <c r="D76" s="117"/>
      <c r="E76" s="117">
        <f>VLOOKUP(CONCATENATE(E$50,"_Qu_",hi!$C$56),kt_dat_gg!$A$2:$AR$142,$B76,0)</f>
        <v>114.74117298135974</v>
      </c>
      <c r="F76" s="136">
        <f>VLOOKUP(CONCATENATE(F$50,"_Qu_",hi!$C$56),kt_dat!$A$2:$AR$97,$B76,0)</f>
        <v>113.08739140341928</v>
      </c>
      <c r="G76" s="117">
        <f>VLOOKUP(CONCATENATE(G$50,"_Qu_",hi!$C$56),kt_dat_gg!$A$2:$AR$142,$B76,0)</f>
        <v>120.17918593275461</v>
      </c>
      <c r="H76" s="136">
        <f>VLOOKUP(CONCATENATE(H$50,"_Qu_",hi!$C$56),kt_dat!$A$2:$AR$97,$B76,0)</f>
        <v>118.30187728419428</v>
      </c>
      <c r="I76" s="117">
        <f>VLOOKUP(CONCATENATE(I$50,"_Qu_",hi!$C$56),kt_dat_gg!$A$2:$AR$142,$B76,0)</f>
        <v>117.84872428762039</v>
      </c>
      <c r="J76" s="136">
        <f>VLOOKUP(CONCATENATE(J$50,"_Qu_",hi!$C$56),kt_dat!$A$2:$AR$97,$B76,0)</f>
        <v>116.06720821428651</v>
      </c>
      <c r="K76" s="125"/>
      <c r="L76" s="185"/>
      <c r="M76" s="123"/>
      <c r="N76" s="122"/>
      <c r="O76" s="124"/>
      <c r="P76" s="125"/>
      <c r="Q76" s="125"/>
      <c r="R76" s="125"/>
      <c r="S76" s="97"/>
      <c r="T76" s="79"/>
      <c r="U76" s="79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</row>
    <row r="77" spans="1:102" s="113" customFormat="1" ht="15" customHeight="1" x14ac:dyDescent="0.2">
      <c r="A77" s="79"/>
      <c r="B77" s="119">
        <f t="shared" si="0"/>
        <v>25</v>
      </c>
      <c r="C77" s="115" t="s">
        <v>407</v>
      </c>
      <c r="D77" s="117"/>
      <c r="E77" s="117">
        <f>VLOOKUP(CONCATENATE(E$50,"_Qu_",hi!$C$56),kt_dat_gg!$A$2:$AR$142,$B77,0)</f>
        <v>115.56125103235335</v>
      </c>
      <c r="F77" s="136">
        <f>VLOOKUP(CONCATENATE(F$50,"_Qu_",hi!$C$56),kt_dat!$A$2:$AR$97,$B77,0)</f>
        <v>116.56612773444239</v>
      </c>
      <c r="G77" s="117">
        <f>VLOOKUP(CONCATENATE(G$50,"_Qu_",hi!$C$56),kt_dat_gg!$A$2:$AR$142,$B77,0)</f>
        <v>121.27012934622992</v>
      </c>
      <c r="H77" s="136">
        <f>VLOOKUP(CONCATENATE(H$50,"_Qu_",hi!$C$56),kt_dat!$A$2:$AR$97,$B77,0)</f>
        <v>121.98809566309751</v>
      </c>
      <c r="I77" s="117">
        <f>VLOOKUP(CONCATENATE(I$50,"_Qu_",hi!$C$56),kt_dat_gg!$A$2:$AR$142,$B77,0)</f>
        <v>118.82358829049106</v>
      </c>
      <c r="J77" s="136">
        <f>VLOOKUP(CONCATENATE(J$50,"_Qu_",hi!$C$56),kt_dat!$A$2:$AR$97,$B77,0)</f>
        <v>119.664510115984</v>
      </c>
      <c r="K77" s="125"/>
      <c r="L77" s="185"/>
      <c r="M77" s="123"/>
      <c r="N77" s="122"/>
      <c r="O77" s="124"/>
      <c r="P77" s="125"/>
      <c r="Q77" s="125"/>
      <c r="R77" s="125"/>
      <c r="S77" s="97"/>
      <c r="T77" s="79"/>
      <c r="U77" s="79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</row>
    <row r="78" spans="1:102" s="113" customFormat="1" ht="15" customHeight="1" x14ac:dyDescent="0.2">
      <c r="A78" s="79"/>
      <c r="B78" s="119">
        <f t="shared" si="0"/>
        <v>26</v>
      </c>
      <c r="C78" s="115" t="s">
        <v>408</v>
      </c>
      <c r="D78" s="117"/>
      <c r="E78" s="117">
        <f>VLOOKUP(CONCATENATE(E$50,"_Qu_",hi!$C$56),kt_dat_gg!$A$2:$AR$142,$B78,0)</f>
        <v>117.42934136164871</v>
      </c>
      <c r="F78" s="136">
        <f>VLOOKUP(CONCATENATE(F$50,"_Qu_",hi!$C$56),kt_dat!$A$2:$AR$97,$B78,0)</f>
        <v>117.03023395919838</v>
      </c>
      <c r="G78" s="117">
        <f>VLOOKUP(CONCATENATE(G$50,"_Qu_",hi!$C$56),kt_dat_gg!$A$2:$AR$142,$B78,0)</f>
        <v>124.06718718322993</v>
      </c>
      <c r="H78" s="136">
        <f>VLOOKUP(CONCATENATE(H$50,"_Qu_",hi!$C$56),kt_dat!$A$2:$AR$97,$B78,0)</f>
        <v>123.52041509139798</v>
      </c>
      <c r="I78" s="117">
        <f>VLOOKUP(CONCATENATE(I$50,"_Qu_",hi!$C$56),kt_dat_gg!$A$2:$AR$142,$B78,0)</f>
        <v>121.22253689795605</v>
      </c>
      <c r="J78" s="136">
        <f>VLOOKUP(CONCATENATE(J$50,"_Qu_",hi!$C$56),kt_dat!$A$2:$AR$97,$B78,0)</f>
        <v>120.73904654120268</v>
      </c>
      <c r="K78" s="125"/>
      <c r="L78" s="185"/>
      <c r="M78" s="123"/>
      <c r="N78" s="122"/>
      <c r="O78" s="124"/>
      <c r="P78" s="125"/>
      <c r="Q78" s="125"/>
      <c r="R78" s="125"/>
      <c r="S78" s="97"/>
      <c r="T78" s="79"/>
      <c r="U78" s="79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</row>
    <row r="79" spans="1:102" s="113" customFormat="1" ht="15" customHeight="1" x14ac:dyDescent="0.2">
      <c r="A79" s="79"/>
      <c r="B79" s="119">
        <f t="shared" si="0"/>
        <v>27</v>
      </c>
      <c r="C79" s="115" t="s">
        <v>409</v>
      </c>
      <c r="D79" s="117"/>
      <c r="E79" s="117">
        <f>VLOOKUP(CONCATENATE(E$50,"_Qu_",hi!$C$56),kt_dat_gg!$A$2:$AR$142,$B79,0)</f>
        <v>118.05365738894886</v>
      </c>
      <c r="F79" s="136">
        <f>VLOOKUP(CONCATENATE(F$50,"_Qu_",hi!$C$56),kt_dat!$A$2:$AR$97,$B79,0)</f>
        <v>118.69166239130536</v>
      </c>
      <c r="G79" s="117">
        <f>VLOOKUP(CONCATENATE(G$50,"_Qu_",hi!$C$56),kt_dat_gg!$A$2:$AR$142,$B79,0)</f>
        <v>125.00365417296609</v>
      </c>
      <c r="H79" s="136">
        <f>VLOOKUP(CONCATENATE(H$50,"_Qu_",hi!$C$56),kt_dat!$A$2:$AR$97,$B79,0)</f>
        <v>126.69305079519431</v>
      </c>
      <c r="I79" s="117">
        <f>VLOOKUP(CONCATENATE(I$50,"_Qu_",hi!$C$56),kt_dat_gg!$A$2:$AR$142,$B79,0)</f>
        <v>122.02523152415586</v>
      </c>
      <c r="J79" s="136">
        <f>VLOOKUP(CONCATENATE(J$50,"_Qu_",hi!$C$56),kt_dat!$A$2:$AR$97,$B79,0)</f>
        <v>123.26405403668142</v>
      </c>
      <c r="K79" s="125"/>
      <c r="L79" s="185"/>
      <c r="M79" s="123"/>
      <c r="N79" s="122"/>
      <c r="O79" s="124"/>
      <c r="P79" s="125"/>
      <c r="Q79" s="125"/>
      <c r="R79" s="125"/>
      <c r="S79" s="97"/>
      <c r="T79" s="79"/>
      <c r="U79" s="79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</row>
    <row r="80" spans="1:102" s="113" customFormat="1" ht="15" customHeight="1" x14ac:dyDescent="0.2">
      <c r="A80" s="79"/>
      <c r="B80" s="119">
        <f t="shared" si="0"/>
        <v>28</v>
      </c>
      <c r="C80" s="115" t="s">
        <v>410</v>
      </c>
      <c r="D80" s="117"/>
      <c r="E80" s="117">
        <f>VLOOKUP(CONCATENATE(E$50,"_Qu_",hi!$C$56),kt_dat_gg!$A$2:$AR$142,$B80,0)</f>
        <v>117.1752175870527</v>
      </c>
      <c r="F80" s="136">
        <f>VLOOKUP(CONCATENATE(F$50,"_Qu_",hi!$C$56),kt_dat!$A$2:$AR$97,$B80,0)</f>
        <v>118.43907581634285</v>
      </c>
      <c r="G80" s="117">
        <f>VLOOKUP(CONCATENATE(G$50,"_Qu_",hi!$C$56),kt_dat_gg!$A$2:$AR$142,$B80,0)</f>
        <v>125.07774167128349</v>
      </c>
      <c r="H80" s="136">
        <f>VLOOKUP(CONCATENATE(H$50,"_Qu_",hi!$C$56),kt_dat!$A$2:$AR$97,$B80,0)</f>
        <v>124.79749663230596</v>
      </c>
      <c r="I80" s="117">
        <f>VLOOKUP(CONCATENATE(I$50,"_Qu_",hi!$C$56),kt_dat_gg!$A$2:$AR$142,$B80,0)</f>
        <v>121.69111323868185</v>
      </c>
      <c r="J80" s="136">
        <f>VLOOKUP(CONCATENATE(J$50,"_Qu_",hi!$C$56),kt_dat!$A$2:$AR$97,$B80,0)</f>
        <v>122.0725939945835</v>
      </c>
      <c r="K80" s="125"/>
      <c r="L80" s="185"/>
      <c r="M80" s="123"/>
      <c r="N80" s="122"/>
      <c r="O80" s="124"/>
      <c r="P80" s="125"/>
      <c r="Q80" s="125"/>
      <c r="R80" s="125"/>
      <c r="S80" s="97"/>
      <c r="T80" s="79"/>
      <c r="U80" s="79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</row>
    <row r="81" spans="1:102" s="113" customFormat="1" ht="15" customHeight="1" x14ac:dyDescent="0.2">
      <c r="A81" s="79"/>
      <c r="B81" s="119">
        <f t="shared" si="0"/>
        <v>29</v>
      </c>
      <c r="C81" s="115" t="s">
        <v>411</v>
      </c>
      <c r="D81" s="117"/>
      <c r="E81" s="117">
        <f>VLOOKUP(CONCATENATE(E$50,"_Qu_",hi!$C$56),kt_dat_gg!$A$2:$AR$142,$B81,0)</f>
        <v>116.53946127172522</v>
      </c>
      <c r="F81" s="136">
        <f>VLOOKUP(CONCATENATE(F$50,"_Qu_",hi!$C$56),kt_dat!$A$2:$AR$97,$B81,0)</f>
        <v>114.39491455350985</v>
      </c>
      <c r="G81" s="117">
        <f>VLOOKUP(CONCATENATE(G$50,"_Qu_",hi!$C$56),kt_dat_gg!$A$2:$AR$142,$B81,0)</f>
        <v>125.05886689083768</v>
      </c>
      <c r="H81" s="136">
        <f>VLOOKUP(CONCATENATE(H$50,"_Qu_",hi!$C$56),kt_dat!$A$2:$AR$97,$B81,0)</f>
        <v>123.7426775863502</v>
      </c>
      <c r="I81" s="117">
        <f>VLOOKUP(CONCATENATE(I$50,"_Qu_",hi!$C$56),kt_dat_gg!$A$2:$AR$142,$B81,0)</f>
        <v>121.40787374092407</v>
      </c>
      <c r="J81" s="136">
        <f>VLOOKUP(CONCATENATE(J$50,"_Qu_",hi!$C$56),kt_dat!$A$2:$AR$97,$B81,0)</f>
        <v>119.73669168478065</v>
      </c>
      <c r="K81" s="125"/>
      <c r="L81" s="185"/>
      <c r="M81" s="123"/>
      <c r="N81" s="122"/>
      <c r="O81" s="124"/>
      <c r="P81" s="125"/>
      <c r="Q81" s="125"/>
      <c r="R81" s="125"/>
      <c r="S81" s="97"/>
      <c r="T81" s="79"/>
      <c r="U81" s="79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</row>
    <row r="82" spans="1:102" s="113" customFormat="1" ht="15" customHeight="1" x14ac:dyDescent="0.2">
      <c r="A82" s="79"/>
      <c r="B82" s="119">
        <f t="shared" si="0"/>
        <v>30</v>
      </c>
      <c r="C82" s="115" t="s">
        <v>461</v>
      </c>
      <c r="D82" s="117"/>
      <c r="E82" s="117">
        <f>VLOOKUP(CONCATENATE(E$50,"_Qu_",hi!$C$56),kt_dat_gg!$A$2:$AR$142,$B82,0)</f>
        <v>115.38464625812547</v>
      </c>
      <c r="F82" s="136">
        <f>VLOOKUP(CONCATENATE(F$50,"_Qu_",hi!$C$56),kt_dat!$A$2:$AR$97,$B82,0)</f>
        <v>116.78439344532295</v>
      </c>
      <c r="G82" s="117">
        <f>VLOOKUP(CONCATENATE(G$50,"_Qu_",hi!$C$56),kt_dat_gg!$A$2:$AR$142,$B82,0)</f>
        <v>124.83240979221536</v>
      </c>
      <c r="H82" s="136">
        <f>VLOOKUP(CONCATENATE(H$50,"_Qu_",hi!$C$56),kt_dat!$A$2:$AR$97,$B82,0)</f>
        <v>126.63642645385687</v>
      </c>
      <c r="I82" s="117">
        <f>VLOOKUP(CONCATENATE(I$50,"_Qu_",hi!$C$56),kt_dat_gg!$A$2:$AR$142,$B82,0)</f>
        <v>120.78355212054733</v>
      </c>
      <c r="J82" s="136">
        <f>VLOOKUP(CONCATENATE(J$50,"_Qu_",hi!$C$56),kt_dat!$A$2:$AR$97,$B82,0)</f>
        <v>122.41433554340806</v>
      </c>
      <c r="K82" s="125"/>
      <c r="L82" s="185"/>
      <c r="M82" s="123"/>
      <c r="N82" s="122"/>
      <c r="O82" s="124"/>
      <c r="P82" s="125"/>
      <c r="Q82" s="125"/>
      <c r="R82" s="125"/>
      <c r="S82" s="97"/>
      <c r="T82" s="79"/>
      <c r="U82" s="79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</row>
    <row r="83" spans="1:102" s="113" customFormat="1" ht="15" customHeight="1" x14ac:dyDescent="0.2">
      <c r="A83" s="79"/>
      <c r="B83" s="119">
        <f t="shared" si="0"/>
        <v>31</v>
      </c>
      <c r="C83" s="115" t="s">
        <v>462</v>
      </c>
      <c r="D83" s="117"/>
      <c r="E83" s="117">
        <f>VLOOKUP(CONCATENATE(E$50,"_Qu_",hi!$C$56),kt_dat_gg!$A$2:$AR$142,$B83,0)</f>
        <v>116.79869448736621</v>
      </c>
      <c r="F83" s="136">
        <f>VLOOKUP(CONCATENATE(F$50,"_Qu_",hi!$C$56),kt_dat!$A$2:$AR$97,$B83,0)</f>
        <v>114.97463077554362</v>
      </c>
      <c r="G83" s="117">
        <f>VLOOKUP(CONCATENATE(G$50,"_Qu_",hi!$C$56),kt_dat_gg!$A$2:$AR$142,$B83,0)</f>
        <v>125.42637087191646</v>
      </c>
      <c r="H83" s="136">
        <f>VLOOKUP(CONCATENATE(H$50,"_Qu_",hi!$C$56),kt_dat!$A$2:$AR$97,$B83,0)</f>
        <v>124.11812533643902</v>
      </c>
      <c r="I83" s="117">
        <f>VLOOKUP(CONCATENATE(I$50,"_Qu_",hi!$C$56),kt_dat_gg!$A$2:$AR$142,$B83,0)</f>
        <v>121.72896172836924</v>
      </c>
      <c r="J83" s="136">
        <f>VLOOKUP(CONCATENATE(J$50,"_Qu_",hi!$C$56),kt_dat!$A$2:$AR$97,$B83,0)</f>
        <v>120.19962913345327</v>
      </c>
      <c r="K83" s="125"/>
      <c r="L83" s="185"/>
      <c r="M83" s="123"/>
      <c r="N83" s="122"/>
      <c r="O83" s="124"/>
      <c r="P83" s="125"/>
      <c r="Q83" s="125"/>
      <c r="R83" s="125"/>
      <c r="S83" s="97"/>
      <c r="T83" s="79"/>
      <c r="U83" s="79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</row>
    <row r="84" spans="1:102" s="113" customFormat="1" ht="15" customHeight="1" x14ac:dyDescent="0.2">
      <c r="A84" s="79"/>
      <c r="B84" s="119">
        <f t="shared" si="0"/>
        <v>32</v>
      </c>
      <c r="C84" s="115" t="s">
        <v>3595</v>
      </c>
      <c r="D84" s="117"/>
      <c r="E84" s="117">
        <f>VLOOKUP(CONCATENATE(E$50,"_Qu_",hi!$C$56),kt_dat_gg!$A$2:$AR$142,$B84,0)</f>
        <v>118.16553338076727</v>
      </c>
      <c r="F84" s="136">
        <f>VLOOKUP(CONCATENATE(F$50,"_Qu_",hi!$C$56),kt_dat!$A$2:$AR$97,$B84,0)</f>
        <v>118.63705924123202</v>
      </c>
      <c r="G84" s="117">
        <f>VLOOKUP(CONCATENATE(G$50,"_Qu_",hi!$C$56),kt_dat_gg!$A$2:$AR$142,$B84,0)</f>
        <v>125.68743295369707</v>
      </c>
      <c r="H84" s="136">
        <f>VLOOKUP(CONCATENATE(H$50,"_Qu_",hi!$C$56),kt_dat!$A$2:$AR$97,$B84,0)</f>
        <v>125.52456082545351</v>
      </c>
      <c r="I84" s="117">
        <f>VLOOKUP(CONCATENATE(I$50,"_Qu_",hi!$C$56),kt_dat_gg!$A$2:$AR$142,$B84,0)</f>
        <v>122.46390470572601</v>
      </c>
      <c r="J84" s="136">
        <f>VLOOKUP(CONCATENATE(J$50,"_Qu_",hi!$C$56),kt_dat!$A$2:$AR$97,$B84,0)</f>
        <v>122.5729205082464</v>
      </c>
      <c r="K84" s="125"/>
      <c r="L84" s="185"/>
      <c r="M84" s="123"/>
      <c r="N84" s="122"/>
      <c r="O84" s="124"/>
      <c r="P84" s="125"/>
      <c r="Q84" s="125"/>
      <c r="R84" s="125"/>
      <c r="S84" s="97"/>
      <c r="T84" s="79"/>
      <c r="U84" s="79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</row>
    <row r="85" spans="1:102" s="113" customFormat="1" ht="15" customHeight="1" x14ac:dyDescent="0.2">
      <c r="A85" s="79"/>
      <c r="B85" s="119">
        <f t="shared" si="0"/>
        <v>33</v>
      </c>
      <c r="C85" s="115" t="s">
        <v>3596</v>
      </c>
      <c r="D85" s="117"/>
      <c r="E85" s="117">
        <f>VLOOKUP(CONCATENATE(E$50,"_Qu_",hi!$C$56),kt_dat_gg!$A$2:$AR$142,$B85,0)</f>
        <v>120.93458321521541</v>
      </c>
      <c r="F85" s="136">
        <f>VLOOKUP(CONCATENATE(F$50,"_Qu_",hi!$C$56),kt_dat!$A$2:$AR$97,$B85,0)</f>
        <v>120.88491012552618</v>
      </c>
      <c r="G85" s="117">
        <f>VLOOKUP(CONCATENATE(G$50,"_Qu_",hi!$C$56),kt_dat_gg!$A$2:$AR$142,$B85,0)</f>
        <v>127.3800817045917</v>
      </c>
      <c r="H85" s="136">
        <f>VLOOKUP(CONCATENATE(H$50,"_Qu_",hi!$C$56),kt_dat!$A$2:$AR$97,$B85,0)</f>
        <v>127.41961269919868</v>
      </c>
      <c r="I85" s="117">
        <f>VLOOKUP(CONCATENATE(I$50,"_Qu_",hi!$C$56),kt_dat_gg!$A$2:$AR$142,$B85,0)</f>
        <v>124.61786191079555</v>
      </c>
      <c r="J85" s="136">
        <f>VLOOKUP(CONCATENATE(J$50,"_Qu_",hi!$C$56),kt_dat!$A$2:$AR$97,$B85,0)</f>
        <v>124.61916447547834</v>
      </c>
      <c r="K85" s="125"/>
      <c r="L85" s="185"/>
      <c r="M85" s="123"/>
      <c r="N85" s="122"/>
      <c r="O85" s="124"/>
      <c r="P85" s="125"/>
      <c r="Q85" s="125"/>
      <c r="R85" s="125"/>
      <c r="S85" s="97"/>
      <c r="T85" s="79"/>
      <c r="U85" s="79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</row>
    <row r="86" spans="1:102" s="113" customFormat="1" ht="15" customHeight="1" x14ac:dyDescent="0.2">
      <c r="A86" s="79"/>
      <c r="B86" s="119">
        <f t="shared" si="0"/>
        <v>34</v>
      </c>
      <c r="C86" s="115" t="s">
        <v>3597</v>
      </c>
      <c r="D86" s="117"/>
      <c r="E86" s="117">
        <f>VLOOKUP(CONCATENATE(E$50,"_Qu_",hi!$C$56),kt_dat_gg!$A$2:$AR$142,$B86,0)</f>
        <v>122.90539944520707</v>
      </c>
      <c r="F86" s="136">
        <f>VLOOKUP(CONCATENATE(F$50,"_Qu_",hi!$C$56),kt_dat!$A$2:$AR$97,$B86,0)</f>
        <v>123.28178027888805</v>
      </c>
      <c r="G86" s="117">
        <f>VLOOKUP(CONCATENATE(G$50,"_Qu_",hi!$C$56),kt_dat_gg!$A$2:$AR$142,$B86,0)</f>
        <v>128.6851158178313</v>
      </c>
      <c r="H86" s="136">
        <f>VLOOKUP(CONCATENATE(H$50,"_Qu_",hi!$C$56),kt_dat!$A$2:$AR$97,$B86,0)</f>
        <v>129.19607158912294</v>
      </c>
      <c r="I86" s="117">
        <f>VLOOKUP(CONCATENATE(I$50,"_Qu_",hi!$C$56),kt_dat_gg!$A$2:$AR$142,$B86,0)</f>
        <v>126.20794762900516</v>
      </c>
      <c r="J86" s="136">
        <f>VLOOKUP(CONCATENATE(J$50,"_Qu_",hi!$C$56),kt_dat!$A$2:$AR$97,$B86,0)</f>
        <v>126.66150074866194</v>
      </c>
      <c r="K86" s="125"/>
      <c r="L86" s="185"/>
      <c r="M86" s="123"/>
      <c r="N86" s="122"/>
      <c r="O86" s="124"/>
      <c r="P86" s="125"/>
      <c r="Q86" s="125"/>
      <c r="R86" s="125"/>
      <c r="S86" s="97"/>
      <c r="T86" s="79"/>
      <c r="U86" s="79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</row>
    <row r="87" spans="1:102" s="113" customFormat="1" ht="15" customHeight="1" x14ac:dyDescent="0.2">
      <c r="A87" s="79"/>
      <c r="B87" s="119">
        <f t="shared" si="0"/>
        <v>35</v>
      </c>
      <c r="C87" s="115" t="s">
        <v>3598</v>
      </c>
      <c r="D87" s="117"/>
      <c r="E87" s="117">
        <f>VLOOKUP(CONCATENATE(E$50,"_Qu_",hi!$C$56),kt_dat_gg!$A$2:$AR$142,$B87,0)</f>
        <v>123.47258349243266</v>
      </c>
      <c r="F87" s="136">
        <f>VLOOKUP(CONCATENATE(F$50,"_Qu_",hi!$C$56),kt_dat!$A$2:$AR$97,$B87,0)</f>
        <v>124.54950793120696</v>
      </c>
      <c r="G87" s="117">
        <f>VLOOKUP(CONCATENATE(G$50,"_Qu_",hi!$C$56),kt_dat_gg!$A$2:$AR$142,$B87,0)</f>
        <v>128.23061545529427</v>
      </c>
      <c r="H87" s="136">
        <f>VLOOKUP(CONCATENATE(H$50,"_Qu_",hi!$C$56),kt_dat!$A$2:$AR$97,$B87,0)</f>
        <v>129.43966316517228</v>
      </c>
      <c r="I87" s="117">
        <f>VLOOKUP(CONCATENATE(I$50,"_Qu_",hi!$C$56),kt_dat_gg!$A$2:$AR$142,$B87,0)</f>
        <v>126.19109915295792</v>
      </c>
      <c r="J87" s="136">
        <f>VLOOKUP(CONCATENATE(J$50,"_Qu_",hi!$C$56),kt_dat!$A$2:$AR$97,$B87,0)</f>
        <v>127.34317766287518</v>
      </c>
      <c r="K87" s="125"/>
      <c r="L87" s="185"/>
      <c r="M87" s="123"/>
      <c r="N87" s="122"/>
      <c r="O87" s="124"/>
      <c r="P87" s="125"/>
      <c r="Q87" s="125"/>
      <c r="R87" s="125"/>
      <c r="S87" s="97"/>
      <c r="T87" s="79"/>
      <c r="U87" s="79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</row>
    <row r="88" spans="1:102" s="113" customFormat="1" ht="15" customHeight="1" x14ac:dyDescent="0.2">
      <c r="A88" s="79"/>
      <c r="B88" s="119">
        <f t="shared" si="0"/>
        <v>36</v>
      </c>
      <c r="C88" s="115" t="s">
        <v>3599</v>
      </c>
      <c r="D88" s="117"/>
      <c r="E88" s="117">
        <f>VLOOKUP(CONCATENATE(E$50,"_Qu_",hi!$C$56),kt_dat_gg!$A$2:$AR$142,$B88,0)</f>
        <v>123.52457960683138</v>
      </c>
      <c r="F88" s="136">
        <f>VLOOKUP(CONCATENATE(F$50,"_Qu_",hi!$C$56),kt_dat!$A$2:$AR$97,$B88,0)</f>
        <v>122.58646226720296</v>
      </c>
      <c r="G88" s="117">
        <f>VLOOKUP(CONCATENATE(G$50,"_Qu_",hi!$C$56),kt_dat_gg!$A$2:$AR$142,$B88,0)</f>
        <v>126.43845097188112</v>
      </c>
      <c r="H88" s="136">
        <f>VLOOKUP(CONCATENATE(H$50,"_Qu_",hi!$C$56),kt_dat!$A$2:$AR$97,$B88,0)</f>
        <v>126.05611161158762</v>
      </c>
      <c r="I88" s="117">
        <f>VLOOKUP(CONCATENATE(I$50,"_Qu_",hi!$C$56),kt_dat_gg!$A$2:$AR$142,$B88,0)</f>
        <v>125.18922905966957</v>
      </c>
      <c r="J88" s="136">
        <f>VLOOKUP(CONCATENATE(J$50,"_Qu_",hi!$C$56),kt_dat!$A$2:$AR$97,$B88,0)</f>
        <v>124.56861904733665</v>
      </c>
      <c r="K88" s="125"/>
      <c r="L88" s="185"/>
      <c r="M88" s="123"/>
      <c r="N88" s="122"/>
      <c r="O88" s="124"/>
      <c r="P88" s="125"/>
      <c r="Q88" s="125"/>
      <c r="R88" s="125"/>
      <c r="S88" s="97"/>
      <c r="T88" s="79"/>
      <c r="U88" s="79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</row>
    <row r="89" spans="1:102" s="113" customFormat="1" ht="15" customHeight="1" x14ac:dyDescent="0.2">
      <c r="A89" s="79"/>
      <c r="B89" s="119">
        <f t="shared" si="0"/>
        <v>37</v>
      </c>
      <c r="C89" s="115" t="s">
        <v>3610</v>
      </c>
      <c r="D89" s="117"/>
      <c r="E89" s="117">
        <f>VLOOKUP(CONCATENATE(E$50,"_Qu_",hi!$C$56),kt_dat_gg!$A$2:$AR$142,$B89,0)</f>
        <v>124.98378946776836</v>
      </c>
      <c r="F89" s="136">
        <f>VLOOKUP(CONCATENATE(F$50,"_Qu_",hi!$C$56),kt_dat!$A$2:$AR$97,$B89,0)</f>
        <v>123.43776862208422</v>
      </c>
      <c r="G89" s="117">
        <f>VLOOKUP(CONCATENATE(G$50,"_Qu_",hi!$C$56),kt_dat_gg!$A$2:$AR$142,$B89,0)</f>
        <v>125.46122437682862</v>
      </c>
      <c r="H89" s="136">
        <f>VLOOKUP(CONCATENATE(H$50,"_Qu_",hi!$C$56),kt_dat!$A$2:$AR$97,$B89,0)</f>
        <v>123.81957813888344</v>
      </c>
      <c r="I89" s="117">
        <f>VLOOKUP(CONCATENATE(I$50,"_Qu_",hi!$C$56),kt_dat_gg!$A$2:$AR$142,$B89,0)</f>
        <v>125.25654061583403</v>
      </c>
      <c r="J89" s="136">
        <f>VLOOKUP(CONCATENATE(J$50,"_Qu_",hi!$C$56),kt_dat!$A$2:$AR$97,$B89,0)</f>
        <v>123.65589046879688</v>
      </c>
      <c r="K89" s="125"/>
      <c r="L89" s="185"/>
      <c r="M89" s="123"/>
      <c r="N89" s="122"/>
      <c r="O89" s="124"/>
      <c r="P89" s="125"/>
      <c r="Q89" s="125"/>
      <c r="R89" s="125"/>
      <c r="S89" s="97"/>
      <c r="T89" s="79"/>
      <c r="U89" s="7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</row>
    <row r="90" spans="1:102" s="113" customFormat="1" ht="15" customHeight="1" x14ac:dyDescent="0.2">
      <c r="A90" s="79"/>
      <c r="B90" s="119">
        <f t="shared" si="0"/>
        <v>38</v>
      </c>
      <c r="C90" s="115" t="s">
        <v>3661</v>
      </c>
      <c r="D90" s="117"/>
      <c r="E90" s="117">
        <f>VLOOKUP(CONCATENATE(E$50,"_Qu_",hi!$C$56),kt_dat_gg!$A$2:$AR$142,$B90,0)</f>
        <v>126.36912417442288</v>
      </c>
      <c r="F90" s="136">
        <f>VLOOKUP(CONCATENATE(F$50,"_Qu_",hi!$C$56),kt_dat!$A$2:$AR$97,$B90,0)</f>
        <v>128.92713751401789</v>
      </c>
      <c r="G90" s="117">
        <f>VLOOKUP(CONCATENATE(G$50,"_Qu_",hi!$C$56),kt_dat_gg!$A$2:$AR$142,$B90,0)</f>
        <v>124.67641763225225</v>
      </c>
      <c r="H90" s="136">
        <f>VLOOKUP(CONCATENATE(H$50,"_Qu_",hi!$C$56),kt_dat!$A$2:$AR$97,$B90,0)</f>
        <v>126.50798338001481</v>
      </c>
      <c r="I90" s="117">
        <f>VLOOKUP(CONCATENATE(I$50,"_Qu_",hi!$C$56),kt_dat_gg!$A$2:$AR$142,$B90,0)</f>
        <v>125.40210721786207</v>
      </c>
      <c r="J90" s="136">
        <f>VLOOKUP(CONCATENATE(J$50,"_Qu_",hi!$C$56),kt_dat!$A$2:$AR$97,$B90,0)</f>
        <v>127.54511233136854</v>
      </c>
      <c r="K90" s="125"/>
      <c r="L90" s="185"/>
      <c r="M90" s="123"/>
      <c r="N90" s="122"/>
      <c r="O90" s="124"/>
      <c r="P90" s="125"/>
      <c r="Q90" s="125"/>
      <c r="R90" s="125"/>
      <c r="S90" s="97"/>
      <c r="T90" s="79"/>
      <c r="U90" s="7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</row>
    <row r="91" spans="1:102" s="2" customFormat="1" ht="15" customHeight="1" x14ac:dyDescent="0.2">
      <c r="A91" s="65"/>
      <c r="B91" s="119">
        <f t="shared" si="0"/>
        <v>39</v>
      </c>
      <c r="C91" s="115" t="s">
        <v>3663</v>
      </c>
      <c r="D91" s="117"/>
      <c r="E91" s="117">
        <f>VLOOKUP(CONCATENATE(E$50,"_Qu_",hi!$C$56),kt_dat_gg!$A$2:$AR$142,$B91,0)</f>
        <v>127.23582368152961</v>
      </c>
      <c r="F91" s="136">
        <f>VLOOKUP(CONCATENATE(F$50,"_Qu_",hi!$C$56),kt_dat!$A$2:$AR$97,$B91,0)</f>
        <v>126.7424663871665</v>
      </c>
      <c r="G91" s="117">
        <f>VLOOKUP(CONCATENATE(G$50,"_Qu_",hi!$C$56),kt_dat_gg!$A$2:$AR$142,$B91,0)</f>
        <v>124.42315388217605</v>
      </c>
      <c r="H91" s="136">
        <f>VLOOKUP(CONCATENATE(H$50,"_Qu_",hi!$C$56),kt_dat!$A$2:$AR$97,$B91,0)</f>
        <v>123.7016913778585</v>
      </c>
      <c r="I91" s="117">
        <f>VLOOKUP(CONCATENATE(I$50,"_Qu_",hi!$C$56),kt_dat_gg!$A$2:$AR$142,$B91,0)</f>
        <v>125.62898911131907</v>
      </c>
      <c r="J91" s="136">
        <f>VLOOKUP(CONCATENATE(J$50,"_Qu_",hi!$C$56),kt_dat!$A$2:$AR$97,$B91,0)</f>
        <v>125.00531885342075</v>
      </c>
      <c r="K91" s="125"/>
      <c r="L91" s="185"/>
      <c r="M91" s="240"/>
      <c r="N91" s="240"/>
      <c r="O91" s="240"/>
      <c r="P91" s="240"/>
      <c r="Q91" s="240"/>
      <c r="R91" s="240"/>
      <c r="S91" s="177"/>
      <c r="T91" s="65"/>
      <c r="U91" s="65"/>
      <c r="V91" s="184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</row>
    <row r="92" spans="1:102" s="2" customFormat="1" ht="15" customHeight="1" x14ac:dyDescent="0.2">
      <c r="A92" s="65"/>
      <c r="B92" s="119">
        <f t="shared" si="0"/>
        <v>40</v>
      </c>
      <c r="C92" s="115" t="s">
        <v>3666</v>
      </c>
      <c r="D92" s="117"/>
      <c r="E92" s="117">
        <f>VLOOKUP(CONCATENATE(E$50,"_Qu_",hi!$C$56),kt_dat_gg!$A$2:$AR$142,$B92,0)</f>
        <v>125.65950800565408</v>
      </c>
      <c r="F92" s="136">
        <f>VLOOKUP(CONCATENATE(F$50,"_Qu_",hi!$C$56),kt_dat!$A$2:$AR$97,$B92,0)</f>
        <v>126.03786714340444</v>
      </c>
      <c r="G92" s="117">
        <f>VLOOKUP(CONCATENATE(G$50,"_Qu_",hi!$C$56),kt_dat_gg!$A$2:$AR$142,$B92,0)</f>
        <v>122.21696368860978</v>
      </c>
      <c r="H92" s="136">
        <f>VLOOKUP(CONCATENATE(H$50,"_Qu_",hi!$C$56),kt_dat!$A$2:$AR$97,$B92,0)</f>
        <v>123.05978688865488</v>
      </c>
      <c r="I92" s="117">
        <f>VLOOKUP(CONCATENATE(I$50,"_Qu_",hi!$C$56),kt_dat_gg!$A$2:$AR$142,$B92,0)</f>
        <v>123.69283590664691</v>
      </c>
      <c r="J92" s="136">
        <f>VLOOKUP(CONCATENATE(J$50,"_Qu_",hi!$C$56),kt_dat!$A$2:$AR$97,$B92,0)</f>
        <v>124.33653614916791</v>
      </c>
      <c r="K92" s="125"/>
      <c r="L92" s="185"/>
      <c r="M92" s="127"/>
      <c r="N92" s="127"/>
      <c r="O92" s="127"/>
      <c r="P92" s="127"/>
      <c r="Q92" s="127"/>
      <c r="R92" s="127"/>
      <c r="S92" s="177"/>
      <c r="T92" s="65"/>
      <c r="U92" s="65"/>
      <c r="V92" s="184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</row>
    <row r="93" spans="1:102" s="2" customFormat="1" ht="15" customHeight="1" x14ac:dyDescent="0.2">
      <c r="A93" s="65"/>
      <c r="B93" s="119">
        <f t="shared" si="0"/>
        <v>41</v>
      </c>
      <c r="C93" s="115" t="s">
        <v>3667</v>
      </c>
      <c r="D93" s="117"/>
      <c r="E93" s="117">
        <f>VLOOKUP(CONCATENATE(E$50,"_Qu_",hi!$C$56),kt_dat_gg!$A$2:$AR$142,$B93,0)</f>
        <v>124.49136924160139</v>
      </c>
      <c r="F93" s="136">
        <f>VLOOKUP(CONCATENATE(F$50,"_Qu_",hi!$C$56),kt_dat!$A$2:$AR$97,$B93,0)</f>
        <v>124.1981904863913</v>
      </c>
      <c r="G93" s="117">
        <f>VLOOKUP(CONCATENATE(G$50,"_Qu_",hi!$C$56),kt_dat_gg!$A$2:$AR$142,$B93,0)</f>
        <v>120.35669989622255</v>
      </c>
      <c r="H93" s="136">
        <f>VLOOKUP(CONCATENATE(H$50,"_Qu_",hi!$C$56),kt_dat!$A$2:$AR$97,$B93,0)</f>
        <v>119.88941279931595</v>
      </c>
      <c r="I93" s="117">
        <f>VLOOKUP(CONCATENATE(I$50,"_Qu_",hi!$C$56),kt_dat_gg!$A$2:$AR$142,$B93,0)</f>
        <v>122.12929686393663</v>
      </c>
      <c r="J93" s="136">
        <f>VLOOKUP(CONCATENATE(J$50,"_Qu_",hi!$C$56),kt_dat!$A$2:$AR$97,$B93,0)</f>
        <v>121.73665271735207</v>
      </c>
      <c r="K93" s="125"/>
      <c r="L93" s="185"/>
      <c r="M93" s="127"/>
      <c r="N93" s="127"/>
      <c r="O93" s="127"/>
      <c r="P93" s="127"/>
      <c r="Q93" s="127"/>
      <c r="R93" s="127"/>
      <c r="S93" s="177"/>
      <c r="T93" s="65"/>
      <c r="U93" s="65"/>
      <c r="V93" s="184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</row>
    <row r="94" spans="1:102" s="2" customFormat="1" ht="15" customHeight="1" x14ac:dyDescent="0.2">
      <c r="A94" s="65"/>
      <c r="B94" s="119">
        <f t="shared" si="0"/>
        <v>42</v>
      </c>
      <c r="C94" s="115" t="s">
        <v>3668</v>
      </c>
      <c r="D94" s="117"/>
      <c r="E94" s="117">
        <f>VLOOKUP(CONCATENATE(E$50,"_Qu_",hi!$C$56),kt_dat_gg!$A$2:$AR$142,$B94,0)</f>
        <v>124.18714097112165</v>
      </c>
      <c r="F94" s="136">
        <f>VLOOKUP(CONCATENATE(F$50,"_Qu_",hi!$C$56),kt_dat!$A$2:$AR$97,$B94,0)</f>
        <v>123.23805009500848</v>
      </c>
      <c r="G94" s="117">
        <f>VLOOKUP(CONCATENATE(G$50,"_Qu_",hi!$C$56),kt_dat_gg!$A$2:$AR$142,$B94,0)</f>
        <v>119.02945018039661</v>
      </c>
      <c r="H94" s="136">
        <f>VLOOKUP(CONCATENATE(H$50,"_Qu_",hi!$C$56),kt_dat!$A$2:$AR$97,$B94,0)</f>
        <v>118.12090000069684</v>
      </c>
      <c r="I94" s="117">
        <f>VLOOKUP(CONCATENATE(I$50,"_Qu_",hi!$C$56),kt_dat_gg!$A$2:$AR$142,$B94,0)</f>
        <v>121.24063233121704</v>
      </c>
      <c r="J94" s="136">
        <f>VLOOKUP(CONCATENATE(J$50,"_Qu_",hi!$C$56),kt_dat!$A$2:$AR$97,$B94,0)</f>
        <v>120.31470172528986</v>
      </c>
      <c r="K94" s="125"/>
      <c r="L94" s="185"/>
      <c r="M94" s="127"/>
      <c r="N94" s="127"/>
      <c r="O94" s="127"/>
      <c r="P94" s="127"/>
      <c r="Q94" s="127"/>
      <c r="R94" s="127"/>
      <c r="S94" s="177"/>
      <c r="T94" s="65"/>
      <c r="U94" s="65"/>
      <c r="V94" s="184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</row>
    <row r="95" spans="1:102" s="2" customFormat="1" ht="15" customHeight="1" x14ac:dyDescent="0.2">
      <c r="A95" s="65"/>
      <c r="B95" s="119">
        <f t="shared" si="0"/>
        <v>43</v>
      </c>
      <c r="C95" s="115" t="s">
        <v>3669</v>
      </c>
      <c r="D95" s="117"/>
      <c r="E95" s="117">
        <f>VLOOKUP(CONCATENATE(E$50,"_Qu_",hi!$C$56),kt_dat_gg!$A$2:$AR$142,$B95,0)</f>
        <v>124.13587203920656</v>
      </c>
      <c r="F95" s="136">
        <f>VLOOKUP(CONCATENATE(F$50,"_Qu_",hi!$C$56),kt_dat!$A$2:$AR$97,$B95,0)</f>
        <v>125.12518233196515</v>
      </c>
      <c r="G95" s="117">
        <f>VLOOKUP(CONCATENATE(G$50,"_Qu_",hi!$C$56),kt_dat_gg!$A$2:$AR$142,$B95,0)</f>
        <v>118.45839583658135</v>
      </c>
      <c r="H95" s="136">
        <f>VLOOKUP(CONCATENATE(H$50,"_Qu_",hi!$C$56),kt_dat!$A$2:$AR$97,$B95,0)</f>
        <v>119.07803774117704</v>
      </c>
      <c r="I95" s="117">
        <f>VLOOKUP(CONCATENATE(I$50,"_Qu_",hi!$C$56),kt_dat_gg!$A$2:$AR$142,$B95,0)</f>
        <v>120.89241806674835</v>
      </c>
      <c r="J95" s="136">
        <f>VLOOKUP(CONCATENATE(J$50,"_Qu_",hi!$C$56),kt_dat!$A$2:$AR$97,$B95,0)</f>
        <v>121.67054255100918</v>
      </c>
      <c r="K95" s="125"/>
      <c r="L95" s="185"/>
      <c r="M95" s="127"/>
      <c r="N95" s="127"/>
      <c r="O95" s="127"/>
      <c r="P95" s="127"/>
      <c r="Q95" s="127"/>
      <c r="R95" s="127"/>
      <c r="S95" s="177"/>
      <c r="T95" s="65"/>
      <c r="U95" s="65"/>
      <c r="V95" s="184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</row>
    <row r="96" spans="1:102" s="2" customFormat="1" ht="15" customHeight="1" x14ac:dyDescent="0.2">
      <c r="A96" s="65"/>
      <c r="B96" s="119">
        <f t="shared" si="0"/>
        <v>44</v>
      </c>
      <c r="C96" s="115" t="s">
        <v>3725</v>
      </c>
      <c r="D96" s="117"/>
      <c r="E96" s="117">
        <f>VLOOKUP(CONCATENATE(E$50,"_Qu_",hi!$C$56),kt_dat_gg!$A$2:$AR$142,$B96,0)</f>
        <v>125.70255268543367</v>
      </c>
      <c r="F96" s="136">
        <f>VLOOKUP(CONCATENATE(F$50,"_Qu_",hi!$C$56),kt_dat!$A$2:$AR$97,$B96,0)</f>
        <v>124.04438369064607</v>
      </c>
      <c r="G96" s="117">
        <f>VLOOKUP(CONCATENATE(G$50,"_Qu_",hi!$C$56),kt_dat_gg!$A$2:$AR$142,$B96,0)</f>
        <v>120.06540381686835</v>
      </c>
      <c r="H96" s="136">
        <f>VLOOKUP(CONCATENATE(H$50,"_Qu_",hi!$C$56),kt_dat!$A$2:$AR$97,$B96,0)</f>
        <v>118.17624976787017</v>
      </c>
      <c r="I96" s="117">
        <f>VLOOKUP(CONCATENATE(I$50,"_Qu_",hi!$C$56),kt_dat_gg!$A$2:$AR$142,$B96,0)</f>
        <v>122.48213709256294</v>
      </c>
      <c r="J96" s="136">
        <f>VLOOKUP(CONCATENATE(J$50,"_Qu_",hi!$C$56),kt_dat!$A$2:$AR$97,$B96,0)</f>
        <v>120.692009923946</v>
      </c>
      <c r="K96" s="125"/>
      <c r="L96" s="185"/>
      <c r="M96" s="127"/>
      <c r="N96" s="127"/>
      <c r="O96" s="127"/>
      <c r="P96" s="127"/>
      <c r="Q96" s="127"/>
      <c r="R96" s="127"/>
      <c r="S96" s="177"/>
      <c r="T96" s="65"/>
      <c r="U96" s="65"/>
      <c r="V96" s="184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</row>
    <row r="97" spans="1:102" s="2" customFormat="1" ht="15" customHeight="1" x14ac:dyDescent="0.2">
      <c r="A97" s="65"/>
      <c r="B97" s="119">
        <f t="shared" si="0"/>
        <v>45</v>
      </c>
      <c r="C97" s="115" t="s">
        <v>3741</v>
      </c>
      <c r="D97" s="117"/>
      <c r="E97" s="117">
        <f>VLOOKUP(CONCATENATE(E$50,"_Qu_",hi!$C$56),kt_dat_gg!$A$2:$BT$142,$B97,0)</f>
        <v>125.69725016024601</v>
      </c>
      <c r="F97" s="136">
        <f>VLOOKUP(CONCATENATE(F$50,"_Qu_",hi!$C$56),kt_dat!$A$2:$CE$97,$B97,0)</f>
        <v>127.9380920336898</v>
      </c>
      <c r="G97" s="117">
        <f>VLOOKUP(CONCATENATE(G$50,"_Qu_",hi!$C$56),kt_dat_gg!$A$2:$BT$142,$B97,0)</f>
        <v>120.62004025955815</v>
      </c>
      <c r="H97" s="136">
        <f>VLOOKUP(CONCATENATE(H$50,"_Qu_",hi!$C$56),kt_dat!$A$2:$CE$97,$B97,0)</f>
        <v>122.94192394155783</v>
      </c>
      <c r="I97" s="117">
        <f>VLOOKUP(CONCATENATE(I$50,"_Qu_",hi!$C$56),kt_dat_gg!$A$2:$BT$142,$B97,0)</f>
        <v>122.79671900279682</v>
      </c>
      <c r="J97" s="136">
        <f>VLOOKUP(CONCATENATE(J$50,"_Qu_",hi!$C$56),kt_dat!$A$2:$CE$97,$B97,0)</f>
        <v>125.08385880273363</v>
      </c>
      <c r="K97" s="125"/>
      <c r="L97" s="185"/>
      <c r="M97" s="127"/>
      <c r="N97" s="127"/>
      <c r="O97" s="127"/>
      <c r="P97" s="127"/>
      <c r="Q97" s="127"/>
      <c r="R97" s="127"/>
      <c r="S97" s="177"/>
      <c r="T97" s="65"/>
      <c r="U97" s="65"/>
      <c r="V97" s="184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</row>
    <row r="98" spans="1:102" s="2" customFormat="1" ht="15" customHeight="1" x14ac:dyDescent="0.2">
      <c r="A98" s="65"/>
      <c r="B98" s="119">
        <f t="shared" si="0"/>
        <v>46</v>
      </c>
      <c r="C98" s="115" t="s">
        <v>3742</v>
      </c>
      <c r="D98" s="117"/>
      <c r="E98" s="117">
        <f>VLOOKUP(CONCATENATE(E$50,"_Qu_",hi!$C$56),kt_dat_gg!$A$2:$BT$142,$B98,0)</f>
        <v>126.60775885971016</v>
      </c>
      <c r="F98" s="136">
        <f>VLOOKUP(CONCATENATE(F$50,"_Qu_",hi!$C$56),kt_dat!$A$2:$CE$97,$B98,0)</f>
        <v>125.10927475640217</v>
      </c>
      <c r="G98" s="117">
        <f>VLOOKUP(CONCATENATE(G$50,"_Qu_",hi!$C$56),kt_dat_gg!$A$2:$BT$142,$B98,0)</f>
        <v>121.67265621563443</v>
      </c>
      <c r="H98" s="136">
        <f>VLOOKUP(CONCATENATE(H$50,"_Qu_",hi!$C$56),kt_dat!$A$2:$CE$97,$B98,0)</f>
        <v>120.74194706924646</v>
      </c>
      <c r="I98" s="117">
        <f>VLOOKUP(CONCATENATE(I$50,"_Qu_",hi!$C$56),kt_dat_gg!$A$2:$BT$142,$B98,0)</f>
        <v>123.78841137076517</v>
      </c>
      <c r="J98" s="136">
        <f>VLOOKUP(CONCATENATE(J$50,"_Qu_",hi!$C$56),kt_dat!$A$2:$CE$97,$B98,0)</f>
        <v>122.61428828171088</v>
      </c>
      <c r="K98" s="125"/>
      <c r="L98" s="185"/>
      <c r="M98" s="127"/>
      <c r="N98" s="127"/>
      <c r="O98" s="127"/>
      <c r="P98" s="127"/>
      <c r="Q98" s="127"/>
      <c r="R98" s="127"/>
      <c r="S98" s="177"/>
      <c r="T98" s="65"/>
      <c r="U98" s="65"/>
      <c r="V98" s="184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</row>
    <row r="99" spans="1:102" s="2" customFormat="1" ht="15" customHeight="1" x14ac:dyDescent="0.2">
      <c r="A99" s="65"/>
      <c r="B99" s="119">
        <f t="shared" si="0"/>
        <v>47</v>
      </c>
      <c r="C99" s="115" t="s">
        <v>3743</v>
      </c>
      <c r="D99" s="117"/>
      <c r="E99" s="117">
        <f>VLOOKUP(CONCATENATE(E$50,"_Qu_",hi!$C$56),kt_dat_gg!$A$2:$BT$142,$B99,0)</f>
        <v>125.64232939150025</v>
      </c>
      <c r="F99" s="136">
        <f>VLOOKUP(CONCATENATE(F$50,"_Qu_",hi!$C$56),kt_dat!$A$2:$CE$97,$B99,0)</f>
        <v>126.77590978903849</v>
      </c>
      <c r="G99" s="117">
        <f>VLOOKUP(CONCATENATE(G$50,"_Qu_",hi!$C$56),kt_dat_gg!$A$2:$BT$142,$B99,0)</f>
        <v>120.34249882453388</v>
      </c>
      <c r="H99" s="136">
        <f>VLOOKUP(CONCATENATE(H$50,"_Qu_",hi!$C$56),kt_dat!$A$2:$CE$97,$B99,0)</f>
        <v>121.33409763609899</v>
      </c>
      <c r="I99" s="117">
        <f>VLOOKUP(CONCATENATE(I$50,"_Qu_",hi!$C$56),kt_dat_gg!$A$2:$BT$142,$B99,0)</f>
        <v>122.61461850513258</v>
      </c>
      <c r="J99" s="136">
        <f>VLOOKUP(CONCATENATE(J$50,"_Qu_",hi!$C$56),kt_dat!$A$2:$CE$97,$B99,0)</f>
        <v>123.66708702785103</v>
      </c>
      <c r="K99" s="125"/>
      <c r="L99" s="185"/>
      <c r="M99" s="127"/>
      <c r="N99" s="127"/>
      <c r="O99" s="127"/>
      <c r="P99" s="127"/>
      <c r="Q99" s="127"/>
      <c r="R99" s="127"/>
      <c r="S99" s="177"/>
      <c r="T99" s="65"/>
      <c r="U99" s="65"/>
      <c r="V99" s="184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</row>
    <row r="100" spans="1:102" s="2" customFormat="1" ht="15" customHeight="1" x14ac:dyDescent="0.2">
      <c r="A100" s="65"/>
      <c r="B100" s="119">
        <f t="shared" si="0"/>
        <v>48</v>
      </c>
      <c r="C100" s="115" t="s">
        <v>3744</v>
      </c>
      <c r="D100" s="117"/>
      <c r="E100" s="117">
        <f>VLOOKUP(CONCATENATE(E$50,"_Qu_",hi!$C$56),kt_dat_gg!$A$2:$BT$142,$B100,0)</f>
        <v>125.84552550113676</v>
      </c>
      <c r="F100" s="136">
        <f>VLOOKUP(CONCATENATE(F$50,"_Qu_",hi!$C$56),kt_dat!$A$2:$CE$97,$B100,0)</f>
        <v>125.04180362906008</v>
      </c>
      <c r="G100" s="117">
        <f>VLOOKUP(CONCATENATE(G$50,"_Qu_",hi!$C$56),kt_dat_gg!$A$2:$BT$142,$B100,0)</f>
        <v>119.88527476290956</v>
      </c>
      <c r="H100" s="136">
        <f>VLOOKUP(CONCATENATE(H$50,"_Qu_",hi!$C$56),kt_dat!$A$2:$CE$97,$B100,0)</f>
        <v>118.95145176825616</v>
      </c>
      <c r="I100" s="117">
        <f>VLOOKUP(CONCATENATE(I$50,"_Qu_",hi!$C$56),kt_dat_gg!$A$2:$BT$142,$B100,0)</f>
        <v>122.44052682852043</v>
      </c>
      <c r="J100" s="136">
        <f>VLOOKUP(CONCATENATE(J$50,"_Qu_",hi!$C$56),kt_dat!$A$2:$CE$97,$B100,0)</f>
        <v>121.56248020583588</v>
      </c>
      <c r="K100" s="125"/>
      <c r="L100" s="185"/>
      <c r="M100" s="177"/>
      <c r="N100" s="177"/>
      <c r="O100" s="177"/>
      <c r="P100" s="177"/>
      <c r="Q100" s="177"/>
      <c r="R100" s="177"/>
      <c r="S100" s="177"/>
      <c r="T100" s="65"/>
      <c r="U100" s="65"/>
      <c r="V100" s="184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</row>
    <row r="101" spans="1:102" s="2" customFormat="1" ht="15" customHeight="1" x14ac:dyDescent="0.2">
      <c r="A101" s="65"/>
      <c r="B101" s="119">
        <f t="shared" si="0"/>
        <v>49</v>
      </c>
      <c r="C101" s="115" t="s">
        <v>3745</v>
      </c>
      <c r="D101" s="117"/>
      <c r="E101" s="117">
        <f>VLOOKUP(CONCATENATE(E$50,"_Qu_",hi!$C$56),kt_dat_gg!$A$2:$BT$142,$B101,0)</f>
        <v>125.28750117858105</v>
      </c>
      <c r="F101" s="136">
        <f>VLOOKUP(CONCATENATE(F$50,"_Qu_",hi!$C$56),kt_dat!$A$2:$CE$97,$B101,0)</f>
        <v>125.71886308531172</v>
      </c>
      <c r="G101" s="117">
        <f>VLOOKUP(CONCATENATE(G$50,"_Qu_",hi!$C$56),kt_dat_gg!$A$2:$BT$142,$B101,0)</f>
        <v>119.5444603165006</v>
      </c>
      <c r="H101" s="136">
        <f>VLOOKUP(CONCATENATE(H$50,"_Qu_",hi!$C$56),kt_dat!$A$2:$CE$97,$B101,0)</f>
        <v>119.37027488437357</v>
      </c>
      <c r="I101" s="117">
        <f>VLOOKUP(CONCATENATE(I$50,"_Qu_",hi!$C$56),kt_dat_gg!$A$2:$BT$142,$B101,0)</f>
        <v>122.00659113452087</v>
      </c>
      <c r="J101" s="136">
        <f>VLOOKUP(CONCATENATE(J$50,"_Qu_",hi!$C$56),kt_dat!$A$2:$CE$97,$B101,0)</f>
        <v>122.09201325187442</v>
      </c>
      <c r="K101" s="125"/>
      <c r="L101" s="185"/>
      <c r="M101" s="177"/>
      <c r="N101" s="177"/>
      <c r="O101" s="177"/>
      <c r="P101" s="177"/>
      <c r="Q101" s="177"/>
      <c r="R101" s="177"/>
      <c r="S101" s="177"/>
      <c r="T101" s="65"/>
      <c r="U101" s="65"/>
      <c r="V101" s="184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</row>
    <row r="102" spans="1:102" s="2" customFormat="1" ht="15" customHeight="1" x14ac:dyDescent="0.2">
      <c r="A102" s="65"/>
      <c r="B102" s="119">
        <f t="shared" si="0"/>
        <v>50</v>
      </c>
      <c r="C102" s="115" t="s">
        <v>3746</v>
      </c>
      <c r="D102" s="117"/>
      <c r="E102" s="117">
        <f>VLOOKUP(CONCATENATE(E$50,"_Qu_",hi!$C$56),kt_dat_gg!$A$2:$BT$142,$B102,0)</f>
        <v>125.56864185976441</v>
      </c>
      <c r="F102" s="136">
        <f>VLOOKUP(CONCATENATE(F$50,"_Qu_",hi!$C$56),kt_dat!$A$2:$CE$97,$B102,0)</f>
        <v>125.10183682137136</v>
      </c>
      <c r="G102" s="117">
        <f>VLOOKUP(CONCATENATE(G$50,"_Qu_",hi!$C$56),kt_dat_gg!$A$2:$BT$142,$B102,0)</f>
        <v>120.06402863472253</v>
      </c>
      <c r="H102" s="136">
        <f>VLOOKUP(CONCATENATE(H$50,"_Qu_",hi!$C$56),kt_dat!$A$2:$CE$97,$B102,0)</f>
        <v>120.31165429687208</v>
      </c>
      <c r="I102" s="117">
        <f>VLOOKUP(CONCATENATE(I$50,"_Qu_",hi!$C$56),kt_dat_gg!$A$2:$BT$142,$B102,0)</f>
        <v>122.42394182150572</v>
      </c>
      <c r="J102" s="136">
        <f>VLOOKUP(CONCATENATE(J$50,"_Qu_",hi!$C$56),kt_dat!$A$2:$CE$97,$B102,0)</f>
        <v>122.36527994585231</v>
      </c>
      <c r="K102" s="125"/>
      <c r="L102" s="185"/>
      <c r="M102" s="177"/>
      <c r="N102" s="177"/>
      <c r="O102" s="177"/>
      <c r="P102" s="177"/>
      <c r="Q102" s="177"/>
      <c r="R102" s="177"/>
      <c r="S102" s="177"/>
      <c r="T102" s="65"/>
      <c r="U102" s="65"/>
      <c r="V102" s="184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  <c r="BT102" s="177"/>
      <c r="BU102" s="177"/>
      <c r="BV102" s="177"/>
      <c r="BW102" s="177"/>
      <c r="BX102" s="177"/>
      <c r="BY102" s="177"/>
      <c r="BZ102" s="177"/>
      <c r="CA102" s="177"/>
      <c r="CB102" s="177"/>
      <c r="CC102" s="177"/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Q102" s="177"/>
      <c r="CR102" s="177"/>
      <c r="CS102" s="177"/>
      <c r="CT102" s="177"/>
      <c r="CU102" s="177"/>
      <c r="CV102" s="177"/>
      <c r="CW102" s="177"/>
      <c r="CX102" s="177"/>
    </row>
    <row r="103" spans="1:102" s="2" customFormat="1" ht="15" customHeight="1" x14ac:dyDescent="0.2">
      <c r="A103" s="65"/>
      <c r="B103" s="119">
        <f t="shared" si="0"/>
        <v>51</v>
      </c>
      <c r="C103" s="115" t="s">
        <v>3747</v>
      </c>
      <c r="D103" s="117"/>
      <c r="E103" s="117">
        <f>VLOOKUP(CONCATENATE(E$50,"_Qu_",hi!$C$56),kt_dat_gg!$A$2:$BT$142,$B103,0)</f>
        <v>124.93431983069793</v>
      </c>
      <c r="F103" s="136">
        <f>VLOOKUP(CONCATENATE(F$50,"_Qu_",hi!$C$56),kt_dat!$A$2:$CE$97,$B103,0)</f>
        <v>125.88522567261016</v>
      </c>
      <c r="G103" s="117">
        <f>VLOOKUP(CONCATENATE(G$50,"_Qu_",hi!$C$56),kt_dat_gg!$A$2:$BT$142,$B103,0)</f>
        <v>119.693782370379</v>
      </c>
      <c r="H103" s="136">
        <f>VLOOKUP(CONCATENATE(H$50,"_Qu_",hi!$C$56),kt_dat!$A$2:$CE$97,$B103,0)</f>
        <v>120.51015672292192</v>
      </c>
      <c r="I103" s="117">
        <f>VLOOKUP(CONCATENATE(I$50,"_Qu_",hi!$C$56),kt_dat_gg!$A$2:$BT$142,$B103,0)</f>
        <v>121.94048217522221</v>
      </c>
      <c r="J103" s="136">
        <f>VLOOKUP(CONCATENATE(J$50,"_Qu_",hi!$C$56),kt_dat!$A$2:$CE$97,$B103,0)</f>
        <v>122.81453226679045</v>
      </c>
      <c r="K103" s="125"/>
      <c r="L103" s="185"/>
      <c r="M103" s="177"/>
      <c r="N103" s="177"/>
      <c r="O103" s="177"/>
      <c r="P103" s="177"/>
      <c r="Q103" s="177"/>
      <c r="R103" s="177"/>
      <c r="S103" s="177"/>
      <c r="T103" s="65"/>
      <c r="U103" s="65"/>
      <c r="V103" s="184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  <c r="BT103" s="177"/>
      <c r="BU103" s="177"/>
      <c r="BV103" s="177"/>
      <c r="BW103" s="177"/>
      <c r="BX103" s="177"/>
      <c r="BY103" s="177"/>
      <c r="BZ103" s="177"/>
      <c r="CA103" s="177"/>
      <c r="CB103" s="177"/>
      <c r="CC103" s="177"/>
      <c r="CD103" s="177"/>
      <c r="CE103" s="177"/>
      <c r="CF103" s="177"/>
      <c r="CG103" s="177"/>
      <c r="CH103" s="177"/>
      <c r="CI103" s="177"/>
      <c r="CJ103" s="177"/>
      <c r="CK103" s="177"/>
      <c r="CL103" s="177"/>
      <c r="CM103" s="177"/>
      <c r="CN103" s="177"/>
      <c r="CO103" s="177"/>
      <c r="CP103" s="177"/>
      <c r="CQ103" s="177"/>
      <c r="CR103" s="177"/>
      <c r="CS103" s="177"/>
      <c r="CT103" s="177"/>
      <c r="CU103" s="177"/>
      <c r="CV103" s="177"/>
      <c r="CW103" s="177"/>
      <c r="CX103" s="177"/>
    </row>
    <row r="104" spans="1:102" s="2" customFormat="1" ht="15" customHeight="1" x14ac:dyDescent="0.2">
      <c r="A104" s="65"/>
      <c r="B104" s="119">
        <f t="shared" si="0"/>
        <v>52</v>
      </c>
      <c r="C104" s="115" t="s">
        <v>3748</v>
      </c>
      <c r="D104" s="117"/>
      <c r="E104" s="117">
        <f>VLOOKUP(CONCATENATE(E$50,"_Qu_",hi!$C$56),kt_dat_gg!$A$2:$BT$142,$B104,0)</f>
        <v>125.49054526131772</v>
      </c>
      <c r="F104" s="136">
        <f>VLOOKUP(CONCATENATE(F$50,"_Qu_",hi!$C$56),kt_dat!$A$2:$CE$97,$B104,0)</f>
        <v>123.81589699811232</v>
      </c>
      <c r="G104" s="117">
        <f>VLOOKUP(CONCATENATE(G$50,"_Qu_",hi!$C$56),kt_dat_gg!$A$2:$BT$142,$B104,0)</f>
        <v>119.58237715680416</v>
      </c>
      <c r="H104" s="136">
        <f>VLOOKUP(CONCATENATE(H$50,"_Qu_",hi!$C$56),kt_dat!$A$2:$CE$97,$B104,0)</f>
        <v>118.25953609134305</v>
      </c>
      <c r="I104" s="117">
        <f>VLOOKUP(CONCATENATE(I$50,"_Qu_",hi!$C$56),kt_dat_gg!$A$2:$BT$142,$B104,0)</f>
        <v>122.11530058839885</v>
      </c>
      <c r="J104" s="136">
        <f>VLOOKUP(CONCATENATE(J$50,"_Qu_",hi!$C$56),kt_dat!$A$2:$CE$97,$B104,0)</f>
        <v>120.6416343130239</v>
      </c>
      <c r="K104" s="125"/>
      <c r="L104" s="185"/>
      <c r="M104" s="177"/>
      <c r="N104" s="177"/>
      <c r="O104" s="177"/>
      <c r="P104" s="177"/>
      <c r="Q104" s="177"/>
      <c r="R104" s="177"/>
      <c r="S104" s="177"/>
      <c r="T104" s="65"/>
      <c r="U104" s="65"/>
      <c r="V104" s="184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</row>
    <row r="105" spans="1:102" s="2" customFormat="1" ht="15" customHeight="1" x14ac:dyDescent="0.2">
      <c r="A105" s="65"/>
      <c r="B105" s="119">
        <f t="shared" si="0"/>
        <v>53</v>
      </c>
      <c r="C105" s="115" t="s">
        <v>3801</v>
      </c>
      <c r="D105" s="117"/>
      <c r="E105" s="117">
        <f>VLOOKUP(CONCATENATE(E$50,"_Qu_",hi!$C$56),kt_dat_gg!$A$2:$BT$142,$B105,0)</f>
        <v>127.16789897032879</v>
      </c>
      <c r="F105" s="136">
        <f>VLOOKUP(CONCATENATE(F$50,"_Qu_",hi!$C$56),kt_dat!$A$2:$CE$97,$B105,0)</f>
        <v>126.77051311323065</v>
      </c>
      <c r="G105" s="117">
        <f>VLOOKUP(CONCATENATE(G$50,"_Qu_",hi!$C$56),kt_dat_gg!$A$2:$BT$142,$B105,0)</f>
        <v>120.2598952938949</v>
      </c>
      <c r="H105" s="136">
        <f>VLOOKUP(CONCATENATE(H$50,"_Qu_",hi!$C$56),kt_dat!$A$2:$CE$97,$B105,0)</f>
        <v>119.97743865614751</v>
      </c>
      <c r="I105" s="117">
        <f>VLOOKUP(CONCATENATE(I$50,"_Qu_",hi!$C$56),kt_dat_gg!$A$2:$BT$142,$B105,0)</f>
        <v>123.22146376453695</v>
      </c>
      <c r="J105" s="136">
        <f>VLOOKUP(CONCATENATE(J$50,"_Qu_",hi!$C$56),kt_dat!$A$2:$CE$97,$B105,0)</f>
        <v>122.88973518538219</v>
      </c>
      <c r="K105" s="185"/>
      <c r="L105" s="127"/>
      <c r="M105" s="200"/>
      <c r="N105" s="200"/>
      <c r="O105" s="200"/>
      <c r="P105" s="200"/>
      <c r="Q105" s="200"/>
      <c r="R105" s="200"/>
      <c r="S105" s="200"/>
      <c r="T105" s="65"/>
      <c r="U105" s="65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</row>
    <row r="106" spans="1:102" s="2" customFormat="1" ht="15" customHeight="1" x14ac:dyDescent="0.2">
      <c r="A106" s="65"/>
      <c r="B106" s="119">
        <f t="shared" si="0"/>
        <v>54</v>
      </c>
      <c r="C106" s="115" t="s">
        <v>3806</v>
      </c>
      <c r="D106" s="117"/>
      <c r="E106" s="117">
        <f>VLOOKUP(CONCATENATE(E$50,"_Qu_",hi!$C$56),kt_dat_gg!$A$2:$BT$142,$B106,0)</f>
        <v>128.03071031616375</v>
      </c>
      <c r="F106" s="136">
        <f>VLOOKUP(CONCATENATE(F$50,"_Qu_",hi!$C$56),kt_dat!$A$2:$CE$97,$B106,0)</f>
        <v>130.91728679964339</v>
      </c>
      <c r="G106" s="117">
        <f>VLOOKUP(CONCATENATE(G$50,"_Qu_",hi!$C$56),kt_dat_gg!$A$2:$BT$142,$B106,0)</f>
        <v>120.60916524864747</v>
      </c>
      <c r="H106" s="136">
        <f>VLOOKUP(CONCATENATE(H$50,"_Qu_",hi!$C$56),kt_dat!$A$2:$CE$97,$B106,0)</f>
        <v>122.54271113419415</v>
      </c>
      <c r="I106" s="117">
        <f>VLOOKUP(CONCATENATE(I$50,"_Qu_",hi!$C$56),kt_dat_gg!$A$2:$BT$142,$B106,0)</f>
        <v>123.79089688992978</v>
      </c>
      <c r="J106" s="136">
        <f>VLOOKUP(CONCATENATE(J$50,"_Qu_",hi!$C$56),kt_dat!$A$2:$CE$97,$B106,0)</f>
        <v>126.13302179520475</v>
      </c>
      <c r="K106" s="185"/>
      <c r="L106" s="127"/>
      <c r="M106" s="205"/>
      <c r="N106" s="205"/>
      <c r="O106" s="205"/>
      <c r="P106" s="205"/>
      <c r="Q106" s="205"/>
      <c r="R106" s="205"/>
      <c r="S106" s="205"/>
      <c r="T106" s="65"/>
      <c r="U106" s="6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</row>
    <row r="107" spans="1:102" s="2" customFormat="1" ht="15" customHeight="1" x14ac:dyDescent="0.2">
      <c r="A107" s="65"/>
      <c r="B107" s="119">
        <f t="shared" si="0"/>
        <v>55</v>
      </c>
      <c r="C107" s="115" t="s">
        <v>3807</v>
      </c>
      <c r="D107" s="117"/>
      <c r="E107" s="117">
        <f>VLOOKUP(CONCATENATE(E$50,"_Qu_",hi!$C$56),kt_dat_gg!$A$2:$BT$142,$B107,0)</f>
        <v>128.29501132138287</v>
      </c>
      <c r="F107" s="136">
        <f>VLOOKUP(CONCATENATE(F$50,"_Qu_",hi!$C$56),kt_dat!$A$2:$CE$97,$B107,0)</f>
        <v>126.40433103561723</v>
      </c>
      <c r="G107" s="117">
        <f>VLOOKUP(CONCATENATE(G$50,"_Qu_",hi!$C$56),kt_dat_gg!$A$2:$BT$142,$B107,0)</f>
        <v>121.29304942701071</v>
      </c>
      <c r="H107" s="136">
        <f>VLOOKUP(CONCATENATE(H$50,"_Qu_",hi!$C$56),kt_dat!$A$2:$CE$97,$B107,0)</f>
        <v>119.30734595560079</v>
      </c>
      <c r="I107" s="117">
        <f>VLOOKUP(CONCATENATE(I$50,"_Qu_",hi!$C$56),kt_dat_gg!$A$2:$BT$142,$B107,0)</f>
        <v>124.29489924503434</v>
      </c>
      <c r="J107" s="136">
        <f>VLOOKUP(CONCATENATE(J$50,"_Qu_",hi!$C$56),kt_dat!$A$2:$CE$97,$B107,0)</f>
        <v>122.3499336892024</v>
      </c>
      <c r="K107" s="185"/>
      <c r="L107" s="127"/>
      <c r="M107" s="213"/>
      <c r="N107" s="213"/>
      <c r="O107" s="213"/>
      <c r="P107" s="213"/>
      <c r="Q107" s="213"/>
      <c r="R107" s="213"/>
      <c r="S107" s="213"/>
      <c r="T107" s="65"/>
      <c r="U107" s="65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3"/>
      <c r="BN107" s="213"/>
      <c r="BO107" s="213"/>
      <c r="BP107" s="213"/>
      <c r="BQ107" s="213"/>
      <c r="BR107" s="213"/>
      <c r="BS107" s="213"/>
      <c r="BT107" s="213"/>
      <c r="BU107" s="213"/>
      <c r="BV107" s="213"/>
      <c r="BW107" s="213"/>
      <c r="BX107" s="213"/>
      <c r="BY107" s="213"/>
      <c r="BZ107" s="213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3"/>
      <c r="CL107" s="213"/>
      <c r="CM107" s="213"/>
      <c r="CN107" s="213"/>
      <c r="CO107" s="213"/>
      <c r="CP107" s="213"/>
      <c r="CQ107" s="213"/>
      <c r="CR107" s="213"/>
      <c r="CS107" s="213"/>
      <c r="CT107" s="213"/>
      <c r="CU107" s="213"/>
      <c r="CV107" s="213"/>
      <c r="CW107" s="213"/>
      <c r="CX107" s="213"/>
    </row>
    <row r="108" spans="1:102" s="2" customFormat="1" ht="15" customHeight="1" x14ac:dyDescent="0.2">
      <c r="A108" s="65"/>
      <c r="B108" s="119">
        <f t="shared" si="0"/>
        <v>56</v>
      </c>
      <c r="C108" s="115" t="s">
        <v>3808</v>
      </c>
      <c r="D108" s="117"/>
      <c r="E108" s="117">
        <f>VLOOKUP(CONCATENATE(E$50,"_Qu_",hi!$C$56),kt_dat_gg!$A$2:$BT$142,$B108,0)</f>
        <v>125.73172247642246</v>
      </c>
      <c r="F108" s="136">
        <f>VLOOKUP(CONCATENATE(F$50,"_Qu_",hi!$C$56),kt_dat!$A$2:$CE$97,$B108,0)</f>
        <v>127.56341612888806</v>
      </c>
      <c r="G108" s="117">
        <f>VLOOKUP(CONCATENATE(G$50,"_Qu_",hi!$C$56),kt_dat_gg!$A$2:$BT$142,$B108,0)</f>
        <v>120.01215357960338</v>
      </c>
      <c r="H108" s="136">
        <f>VLOOKUP(CONCATENATE(H$50,"_Qu_",hi!$C$56),kt_dat!$A$2:$CE$97,$B108,0)</f>
        <v>122.02909119123721</v>
      </c>
      <c r="I108" s="117">
        <f>VLOOKUP(CONCATENATE(I$50,"_Qu_",hi!$C$56),kt_dat_gg!$A$2:$BT$142,$B108,0)</f>
        <v>122.46422160155164</v>
      </c>
      <c r="J108" s="136">
        <f>VLOOKUP(CONCATENATE(J$50,"_Qu_",hi!$C$56),kt_dat!$A$2:$CE$97,$B108,0)</f>
        <v>124.40174225069589</v>
      </c>
      <c r="K108" s="185"/>
      <c r="L108" s="127"/>
      <c r="M108" s="207"/>
      <c r="N108" s="207"/>
      <c r="O108" s="207"/>
      <c r="P108" s="207"/>
      <c r="Q108" s="207"/>
      <c r="R108" s="207"/>
      <c r="S108" s="207"/>
      <c r="T108" s="65"/>
      <c r="U108" s="65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  <c r="BI108" s="207"/>
      <c r="BJ108" s="207"/>
      <c r="BK108" s="207"/>
      <c r="BL108" s="207"/>
      <c r="BM108" s="207"/>
      <c r="BN108" s="207"/>
      <c r="BO108" s="207"/>
      <c r="BP108" s="207"/>
      <c r="BQ108" s="207"/>
      <c r="BR108" s="207"/>
      <c r="BS108" s="207"/>
      <c r="BT108" s="207"/>
      <c r="BU108" s="207"/>
      <c r="BV108" s="207"/>
      <c r="BW108" s="207"/>
      <c r="BX108" s="207"/>
      <c r="BY108" s="207"/>
      <c r="BZ108" s="207"/>
      <c r="CA108" s="207"/>
      <c r="CB108" s="207"/>
      <c r="CC108" s="207"/>
      <c r="CD108" s="207"/>
      <c r="CE108" s="207"/>
      <c r="CF108" s="207"/>
      <c r="CG108" s="207"/>
      <c r="CH108" s="207"/>
      <c r="CI108" s="207"/>
      <c r="CJ108" s="207"/>
      <c r="CK108" s="207"/>
      <c r="CL108" s="207"/>
      <c r="CM108" s="207"/>
      <c r="CN108" s="207"/>
      <c r="CO108" s="207"/>
      <c r="CP108" s="207"/>
      <c r="CQ108" s="207"/>
      <c r="CR108" s="207"/>
      <c r="CS108" s="207"/>
      <c r="CT108" s="207"/>
      <c r="CU108" s="207"/>
      <c r="CV108" s="207"/>
      <c r="CW108" s="207"/>
      <c r="CX108" s="207"/>
    </row>
    <row r="109" spans="1:102" s="2" customFormat="1" ht="15" customHeight="1" x14ac:dyDescent="0.2">
      <c r="A109" s="65"/>
      <c r="B109" s="119">
        <f t="shared" si="0"/>
        <v>57</v>
      </c>
      <c r="C109" s="115" t="s">
        <v>3809</v>
      </c>
      <c r="D109" s="117"/>
      <c r="E109" s="117">
        <f>VLOOKUP(CONCATENATE(E$50,"_Qu_",hi!$C$56),kt_dat_gg!$A$2:$BT$142,$B109,0)</f>
        <v>124.53868137994182</v>
      </c>
      <c r="F109" s="136">
        <f>VLOOKUP(CONCATENATE(F$50,"_Qu_",hi!$C$56),kt_dat!$A$2:$CE$97,$B109,0)</f>
        <v>123.2274202647621</v>
      </c>
      <c r="G109" s="117">
        <f>VLOOKUP(CONCATENATE(G$50,"_Qu_",hi!$C$56),kt_dat_gg!$A$2:$BT$142,$B109,0)</f>
        <v>120.19920213973934</v>
      </c>
      <c r="H109" s="136">
        <f>VLOOKUP(CONCATENATE(H$50,"_Qu_",hi!$C$56),kt_dat!$A$2:$CE$97,$B109,0)</f>
        <v>118.70002359197214</v>
      </c>
      <c r="I109" s="117">
        <f>VLOOKUP(CONCATENATE(I$50,"_Qu_",hi!$C$56),kt_dat_gg!$A$2:$BT$142,$B109,0)</f>
        <v>122.05960429045513</v>
      </c>
      <c r="J109" s="136">
        <f>VLOOKUP(CONCATENATE(J$50,"_Qu_",hi!$C$56),kt_dat!$A$2:$CE$97,$B109,0)</f>
        <v>120.64098886475665</v>
      </c>
      <c r="K109" s="185"/>
      <c r="L109" s="127"/>
      <c r="M109" s="177"/>
      <c r="N109" s="177"/>
      <c r="O109" s="177"/>
      <c r="P109" s="177"/>
      <c r="Q109" s="177"/>
      <c r="R109" s="177"/>
      <c r="S109" s="177"/>
      <c r="T109" s="65"/>
      <c r="U109" s="65"/>
      <c r="V109" s="184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  <c r="BT109" s="177"/>
      <c r="BU109" s="177"/>
      <c r="BV109" s="177"/>
      <c r="BW109" s="177"/>
      <c r="BX109" s="177"/>
      <c r="BY109" s="177"/>
      <c r="BZ109" s="177"/>
      <c r="CA109" s="177"/>
      <c r="CB109" s="177"/>
      <c r="CC109" s="177"/>
      <c r="CD109" s="177"/>
      <c r="CE109" s="177"/>
      <c r="CF109" s="177"/>
      <c r="CG109" s="177"/>
      <c r="CH109" s="177"/>
      <c r="CI109" s="177"/>
      <c r="CJ109" s="177"/>
      <c r="CK109" s="177"/>
      <c r="CL109" s="177"/>
      <c r="CM109" s="177"/>
      <c r="CN109" s="177"/>
      <c r="CO109" s="177"/>
      <c r="CP109" s="177"/>
      <c r="CQ109" s="177"/>
      <c r="CR109" s="177"/>
      <c r="CS109" s="177"/>
      <c r="CT109" s="177"/>
      <c r="CU109" s="177"/>
      <c r="CV109" s="177"/>
      <c r="CW109" s="177"/>
      <c r="CX109" s="177"/>
    </row>
    <row r="110" spans="1:102" s="2" customFormat="1" ht="15" customHeight="1" x14ac:dyDescent="0.2">
      <c r="A110" s="65"/>
      <c r="B110" s="119">
        <f t="shared" si="0"/>
        <v>58</v>
      </c>
      <c r="C110" s="115" t="s">
        <v>3810</v>
      </c>
      <c r="D110" s="117"/>
      <c r="E110" s="117">
        <f>VLOOKUP(CONCATENATE(E$50,"_Qu_",hi!$C$56),kt_dat_gg!$A$2:$BT$142,$B110,0)</f>
        <v>122.73771697583679</v>
      </c>
      <c r="F110" s="136">
        <f>VLOOKUP(CONCATENATE(F$50,"_Qu_",hi!$C$56),kt_dat!$A$2:$CE$97,$B110,0)</f>
        <v>122.82520774617531</v>
      </c>
      <c r="G110" s="117">
        <f>VLOOKUP(CONCATENATE(G$50,"_Qu_",hi!$C$56),kt_dat_gg!$A$2:$BT$142,$B110,0)</f>
        <v>119.07626010282551</v>
      </c>
      <c r="H110" s="136">
        <f>VLOOKUP(CONCATENATE(H$50,"_Qu_",hi!$C$56),kt_dat!$A$2:$CE$97,$B110,0)</f>
        <v>119.86849163600868</v>
      </c>
      <c r="I110" s="117">
        <f>VLOOKUP(CONCATENATE(I$50,"_Qu_",hi!$C$56),kt_dat_gg!$A$2:$BT$142,$B110,0)</f>
        <v>120.64598353373783</v>
      </c>
      <c r="J110" s="136">
        <f>VLOOKUP(CONCATENATE(J$50,"_Qu_",hi!$C$56),kt_dat!$A$2:$CE$97,$B110,0)</f>
        <v>121.13608175591284</v>
      </c>
      <c r="K110" s="185"/>
      <c r="L110" s="127"/>
      <c r="M110" s="208"/>
      <c r="N110" s="208"/>
      <c r="O110" s="208"/>
      <c r="P110" s="208"/>
      <c r="Q110" s="208"/>
      <c r="R110" s="208"/>
      <c r="S110" s="208"/>
      <c r="T110" s="65"/>
      <c r="U110" s="65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  <c r="BZ110" s="208"/>
      <c r="CA110" s="208"/>
      <c r="CB110" s="208"/>
      <c r="CC110" s="208"/>
      <c r="CD110" s="208"/>
      <c r="CE110" s="208"/>
      <c r="CF110" s="208"/>
      <c r="CG110" s="208"/>
      <c r="CH110" s="208"/>
      <c r="CI110" s="208"/>
      <c r="CJ110" s="208"/>
      <c r="CK110" s="208"/>
      <c r="CL110" s="208"/>
      <c r="CM110" s="208"/>
      <c r="CN110" s="208"/>
      <c r="CO110" s="208"/>
      <c r="CP110" s="208"/>
      <c r="CQ110" s="208"/>
      <c r="CR110" s="208"/>
      <c r="CS110" s="208"/>
      <c r="CT110" s="208"/>
      <c r="CU110" s="208"/>
      <c r="CV110" s="208"/>
      <c r="CW110" s="208"/>
      <c r="CX110" s="208"/>
    </row>
    <row r="111" spans="1:102" s="2" customFormat="1" ht="15" customHeight="1" x14ac:dyDescent="0.2">
      <c r="A111" s="65"/>
      <c r="B111" s="119">
        <f t="shared" si="0"/>
        <v>59</v>
      </c>
      <c r="C111" s="115" t="s">
        <v>3813</v>
      </c>
      <c r="D111" s="117"/>
      <c r="E111" s="117">
        <f>VLOOKUP(CONCATENATE(E$50,"_Qu_",hi!$C$56),kt_dat_gg!$A$2:$BT$142,$B111,0)</f>
        <v>122.88726597429674</v>
      </c>
      <c r="F111" s="136">
        <f>VLOOKUP(CONCATENATE(F$50,"_Qu_",hi!$C$56),kt_dat!$A$2:$CE$97,$B111,0)</f>
        <v>122.16052291657293</v>
      </c>
      <c r="G111" s="117">
        <f>VLOOKUP(CONCATENATE(G$50,"_Qu_",hi!$C$56),kt_dat_gg!$A$2:$BT$142,$B111,0)</f>
        <v>119.36163818396643</v>
      </c>
      <c r="H111" s="136">
        <f>VLOOKUP(CONCATENATE(H$50,"_Qu_",hi!$C$56),kt_dat!$A$2:$CE$97,$B111,0)</f>
        <v>118.66026508049575</v>
      </c>
      <c r="I111" s="117">
        <f>VLOOKUP(CONCATENATE(I$50,"_Qu_",hi!$C$56),kt_dat_gg!$A$2:$BT$142,$B111,0)</f>
        <v>120.87312957744689</v>
      </c>
      <c r="J111" s="136">
        <f>VLOOKUP(CONCATENATE(J$50,"_Qu_",hi!$C$56),kt_dat!$A$2:$CE$97,$B111,0)</f>
        <v>120.160879980544</v>
      </c>
      <c r="K111" s="185"/>
      <c r="L111" s="127"/>
      <c r="M111" s="211"/>
      <c r="N111" s="211"/>
      <c r="O111" s="211"/>
      <c r="P111" s="211"/>
      <c r="Q111" s="211"/>
      <c r="R111" s="211"/>
      <c r="S111" s="211"/>
      <c r="T111" s="65"/>
      <c r="U111" s="65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1"/>
      <c r="BP111" s="211"/>
      <c r="BQ111" s="211"/>
      <c r="BR111" s="211"/>
      <c r="BS111" s="211"/>
      <c r="BT111" s="211"/>
      <c r="BU111" s="211"/>
      <c r="BV111" s="211"/>
      <c r="BW111" s="211"/>
      <c r="BX111" s="211"/>
      <c r="BY111" s="211"/>
      <c r="BZ111" s="211"/>
      <c r="CA111" s="211"/>
      <c r="CB111" s="211"/>
      <c r="CC111" s="211"/>
      <c r="CD111" s="211"/>
      <c r="CE111" s="211"/>
      <c r="CF111" s="211"/>
      <c r="CG111" s="211"/>
      <c r="CH111" s="211"/>
      <c r="CI111" s="211"/>
      <c r="CJ111" s="211"/>
      <c r="CK111" s="211"/>
      <c r="CL111" s="211"/>
      <c r="CM111" s="211"/>
      <c r="CN111" s="211"/>
      <c r="CO111" s="211"/>
      <c r="CP111" s="211"/>
      <c r="CQ111" s="211"/>
      <c r="CR111" s="211"/>
      <c r="CS111" s="211"/>
      <c r="CT111" s="211"/>
      <c r="CU111" s="211"/>
      <c r="CV111" s="211"/>
      <c r="CW111" s="211"/>
      <c r="CX111" s="211"/>
    </row>
    <row r="112" spans="1:102" s="2" customFormat="1" ht="15" customHeight="1" x14ac:dyDescent="0.2">
      <c r="A112" s="65"/>
      <c r="B112" s="119">
        <f t="shared" si="0"/>
        <v>60</v>
      </c>
      <c r="C112" s="115" t="s">
        <v>3814</v>
      </c>
      <c r="D112" s="117"/>
      <c r="E112" s="117">
        <f>VLOOKUP(CONCATENATE(E$50,"_Qu_",hi!$C$56),kt_dat_gg!$A$2:$BT$142,$B112,0)</f>
        <v>124.03309133419344</v>
      </c>
      <c r="F112" s="136">
        <f>VLOOKUP(CONCATENATE(F$50,"_Qu_",hi!$C$56),kt_dat!$A$2:$CE$97,$B112,0)</f>
        <v>123.67606726014199</v>
      </c>
      <c r="G112" s="117">
        <f>VLOOKUP(CONCATENATE(G$50,"_Qu_",hi!$C$56),kt_dat_gg!$A$2:$BT$142,$B112,0)</f>
        <v>119.50609250029724</v>
      </c>
      <c r="H112" s="136">
        <f>VLOOKUP(CONCATENATE(H$50,"_Qu_",hi!$C$56),kt_dat!$A$2:$CE$97,$B112,0)</f>
        <v>119.55615783539488</v>
      </c>
      <c r="I112" s="117">
        <f>VLOOKUP(CONCATENATE(I$50,"_Qu_",hi!$C$56),kt_dat_gg!$A$2:$BT$142,$B112,0)</f>
        <v>121.44688721336854</v>
      </c>
      <c r="J112" s="136">
        <f>VLOOKUP(CONCATENATE(J$50,"_Qu_",hi!$C$56),kt_dat!$A$2:$CE$97,$B112,0)</f>
        <v>121.32242699588384</v>
      </c>
      <c r="K112" s="185"/>
      <c r="L112" s="127"/>
      <c r="M112" s="212"/>
      <c r="N112" s="212"/>
      <c r="O112" s="212"/>
      <c r="P112" s="212"/>
      <c r="Q112" s="212"/>
      <c r="R112" s="212"/>
      <c r="S112" s="212"/>
      <c r="T112" s="65"/>
      <c r="U112" s="65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</row>
    <row r="113" spans="1:102" s="2" customFormat="1" ht="15" customHeight="1" x14ac:dyDescent="0.2">
      <c r="A113" s="65"/>
      <c r="B113" s="119">
        <f t="shared" si="0"/>
        <v>61</v>
      </c>
      <c r="C113" s="115" t="s">
        <v>3815</v>
      </c>
      <c r="D113" s="117"/>
      <c r="E113" s="117">
        <f>VLOOKUP(CONCATENATE(E$50,"_Qu_",hi!$C$56),kt_dat_gg!$A$2:$BT$142,$B113,0)</f>
        <v>126.26268382586538</v>
      </c>
      <c r="F113" s="136">
        <f>VLOOKUP(CONCATENATE(F$50,"_Qu_",hi!$C$56),kt_dat!$A$2:$CE$97,$B113,0)</f>
        <v>126.26268382586538</v>
      </c>
      <c r="G113" s="117">
        <f>VLOOKUP(CONCATENATE(G$50,"_Qu_",hi!$C$56),kt_dat_gg!$A$2:$BT$142,$B113,0)</f>
        <v>120.30185458500107</v>
      </c>
      <c r="H113" s="136">
        <f>VLOOKUP(CONCATENATE(H$50,"_Qu_",hi!$C$56),kt_dat!$A$2:$CE$97,$B113,0)</f>
        <v>120.30185458500107</v>
      </c>
      <c r="I113" s="117">
        <f>VLOOKUP(CONCATENATE(I$50,"_Qu_",hi!$C$56),kt_dat_gg!$A$2:$BT$142,$B113,0)</f>
        <v>122.8573546636778</v>
      </c>
      <c r="J113" s="136">
        <f>VLOOKUP(CONCATENATE(J$50,"_Qu_",hi!$C$56),kt_dat!$A$2:$CE$97,$B113,0)</f>
        <v>122.8573546636778</v>
      </c>
      <c r="K113" s="185"/>
      <c r="L113" s="127"/>
      <c r="M113" s="214"/>
      <c r="N113" s="214"/>
      <c r="O113" s="214"/>
      <c r="P113" s="214"/>
      <c r="Q113" s="214"/>
      <c r="R113" s="214"/>
      <c r="S113" s="214"/>
      <c r="T113" s="65"/>
      <c r="U113" s="65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4"/>
      <c r="CW113" s="214"/>
      <c r="CX113" s="214"/>
    </row>
    <row r="114" spans="1:102" s="2" customFormat="1" ht="15" customHeight="1" x14ac:dyDescent="0.2">
      <c r="A114" s="65"/>
      <c r="B114" s="119"/>
      <c r="C114" s="177"/>
      <c r="D114" s="173"/>
      <c r="E114" s="177"/>
      <c r="F114" s="177"/>
      <c r="G114" s="177"/>
      <c r="H114" s="177"/>
      <c r="I114" s="177"/>
      <c r="J114" s="177"/>
      <c r="K114" s="186"/>
      <c r="L114" s="187"/>
      <c r="M114" s="38"/>
      <c r="N114" s="177"/>
      <c r="O114" s="177"/>
      <c r="P114" s="177"/>
      <c r="Q114" s="177"/>
      <c r="R114" s="177"/>
      <c r="S114" s="177"/>
      <c r="T114" s="65"/>
      <c r="U114" s="65"/>
      <c r="V114" s="184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177"/>
      <c r="CE114" s="177"/>
      <c r="CF114" s="177"/>
      <c r="CG114" s="177"/>
      <c r="CH114" s="177"/>
      <c r="CI114" s="177"/>
      <c r="CJ114" s="177"/>
      <c r="CK114" s="177"/>
      <c r="CL114" s="177"/>
      <c r="CM114" s="177"/>
      <c r="CN114" s="177"/>
      <c r="CO114" s="177"/>
      <c r="CP114" s="177"/>
      <c r="CQ114" s="177"/>
      <c r="CR114" s="177"/>
      <c r="CS114" s="177"/>
      <c r="CT114" s="177"/>
      <c r="CU114" s="177"/>
      <c r="CV114" s="177"/>
      <c r="CW114" s="177"/>
      <c r="CX114" s="177"/>
    </row>
    <row r="115" spans="1:102" s="2" customFormat="1" ht="15" customHeight="1" x14ac:dyDescent="0.2">
      <c r="A115" s="65"/>
      <c r="B115" s="119">
        <f>+B114+1</f>
        <v>1</v>
      </c>
      <c r="C115" s="224" t="str">
        <f>C112&amp;" - "&amp;C113</f>
        <v>2021:4 - 2022:1</v>
      </c>
      <c r="D115" s="224"/>
      <c r="E115" s="137">
        <f t="shared" ref="E115:J115" si="1">E113/E112-1</f>
        <v>1.7975787490973172E-2</v>
      </c>
      <c r="F115" s="138">
        <f t="shared" si="1"/>
        <v>2.091444709575585E-2</v>
      </c>
      <c r="G115" s="137">
        <f t="shared" si="1"/>
        <v>6.6587574579248798E-3</v>
      </c>
      <c r="H115" s="138">
        <f t="shared" si="1"/>
        <v>6.2372090497659904E-3</v>
      </c>
      <c r="I115" s="137">
        <f t="shared" si="1"/>
        <v>1.1613862509552986E-2</v>
      </c>
      <c r="J115" s="138">
        <f t="shared" si="1"/>
        <v>1.2651639979523566E-2</v>
      </c>
      <c r="K115" s="186"/>
      <c r="L115" s="187"/>
      <c r="M115" s="38"/>
      <c r="N115" s="177"/>
      <c r="O115" s="177"/>
      <c r="P115" s="177"/>
      <c r="Q115" s="177"/>
      <c r="R115" s="177"/>
      <c r="S115" s="177"/>
      <c r="T115" s="65"/>
      <c r="U115" s="65"/>
      <c r="V115" s="184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</row>
    <row r="116" spans="1:102" s="2" customFormat="1" ht="15" customHeight="1" x14ac:dyDescent="0.2">
      <c r="A116" s="65"/>
      <c r="B116" s="119">
        <f>+B115+1</f>
        <v>2</v>
      </c>
      <c r="C116" s="224" t="str">
        <f>C109&amp;" - "&amp;C113</f>
        <v>2021:1 - 2022:1</v>
      </c>
      <c r="D116" s="224"/>
      <c r="E116" s="137">
        <f t="shared" ref="E116:J116" si="2">E113/E109-1</f>
        <v>1.38431082360988E-2</v>
      </c>
      <c r="F116" s="138">
        <f t="shared" si="2"/>
        <v>2.4631397416109424E-2</v>
      </c>
      <c r="G116" s="137">
        <f t="shared" si="2"/>
        <v>8.5401935648787841E-4</v>
      </c>
      <c r="H116" s="138">
        <f t="shared" si="2"/>
        <v>1.3494782431848318E-2</v>
      </c>
      <c r="I116" s="137">
        <f t="shared" si="2"/>
        <v>6.5357443837383844E-3</v>
      </c>
      <c r="J116" s="138">
        <f t="shared" si="2"/>
        <v>1.8371581829503825E-2</v>
      </c>
      <c r="K116" s="186"/>
      <c r="L116" s="187"/>
      <c r="M116" s="38"/>
      <c r="N116" s="177"/>
      <c r="O116" s="177"/>
      <c r="P116" s="177"/>
      <c r="Q116" s="177"/>
      <c r="R116" s="177"/>
      <c r="S116" s="177"/>
      <c r="T116" s="65"/>
      <c r="U116" s="65"/>
      <c r="V116" s="184"/>
      <c r="W116" s="177"/>
      <c r="X116" s="177"/>
      <c r="Y116" s="177"/>
      <c r="Z116" s="177"/>
      <c r="AA116" s="177"/>
      <c r="AB116" s="177"/>
      <c r="AC116" s="177"/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</row>
    <row r="117" spans="1:102" s="2" customFormat="1" x14ac:dyDescent="0.2">
      <c r="A117" s="65"/>
      <c r="B117" s="177"/>
      <c r="C117" s="179" t="str">
        <f>te!A47</f>
        <v>Glättung: Gleitend zentrierter Mittelwert über drei Quartale. Der aktuellste Datenpunkt ist provisorisch.</v>
      </c>
      <c r="D117" s="180"/>
      <c r="E117" s="180"/>
      <c r="F117" s="180"/>
      <c r="G117" s="180"/>
      <c r="H117" s="180"/>
      <c r="I117" s="180"/>
      <c r="J117" s="180"/>
      <c r="K117" s="180"/>
      <c r="L117" s="177"/>
      <c r="M117" s="177"/>
      <c r="N117" s="177"/>
      <c r="O117" s="105"/>
      <c r="P117" s="177"/>
      <c r="Q117" s="177"/>
      <c r="R117" s="105"/>
      <c r="S117" s="105"/>
      <c r="T117" s="192"/>
      <c r="U117" s="65"/>
      <c r="V117" s="184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</row>
    <row r="118" spans="1:102" s="2" customFormat="1" x14ac:dyDescent="0.2">
      <c r="A118" s="65"/>
      <c r="B118" s="177"/>
      <c r="C118" s="180" t="str">
        <f>te!A10</f>
        <v>Quelle: Marktmietenindizes Fahrländer Partner.</v>
      </c>
      <c r="D118" s="180"/>
      <c r="E118" s="180"/>
      <c r="F118" s="180"/>
      <c r="G118" s="180"/>
      <c r="H118" s="180"/>
      <c r="I118" s="180"/>
      <c r="J118" s="180"/>
      <c r="K118" s="180"/>
      <c r="L118" s="177"/>
      <c r="M118" s="177"/>
      <c r="N118" s="177"/>
      <c r="O118" s="105"/>
      <c r="P118" s="177"/>
      <c r="Q118" s="177"/>
      <c r="R118" s="105"/>
      <c r="S118" s="105"/>
      <c r="T118" s="192"/>
      <c r="U118" s="65"/>
      <c r="V118" s="184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</row>
    <row r="119" spans="1:102" s="2" customFormat="1" ht="30" customHeight="1" x14ac:dyDescent="0.2">
      <c r="A119" s="65"/>
      <c r="B119" s="177"/>
      <c r="C119" s="241"/>
      <c r="D119" s="241"/>
      <c r="E119" s="241"/>
      <c r="F119" s="241"/>
      <c r="G119" s="241"/>
      <c r="H119" s="241"/>
      <c r="I119" s="241"/>
      <c r="J119" s="241"/>
      <c r="K119" s="241"/>
      <c r="L119" s="177"/>
      <c r="M119" s="177"/>
      <c r="N119" s="177"/>
      <c r="O119" s="177"/>
      <c r="P119" s="177"/>
      <c r="Q119" s="177"/>
      <c r="R119" s="177"/>
      <c r="S119" s="177"/>
      <c r="T119" s="65"/>
      <c r="U119" s="65"/>
      <c r="V119" s="184"/>
      <c r="W119" s="177"/>
      <c r="X119" s="177"/>
      <c r="Y119" s="177"/>
      <c r="Z119" s="177"/>
      <c r="AA119" s="177"/>
      <c r="AB119" s="177"/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  <c r="BT119" s="177"/>
      <c r="BU119" s="177"/>
      <c r="BV119" s="177"/>
      <c r="BW119" s="177"/>
      <c r="BX119" s="177"/>
      <c r="BY119" s="177"/>
      <c r="BZ119" s="177"/>
      <c r="CA119" s="177"/>
      <c r="CB119" s="177"/>
      <c r="CC119" s="177"/>
      <c r="CD119" s="177"/>
      <c r="CE119" s="177"/>
      <c r="CF119" s="177"/>
      <c r="CG119" s="177"/>
      <c r="CH119" s="177"/>
      <c r="CI119" s="177"/>
      <c r="CJ119" s="177"/>
      <c r="CK119" s="177"/>
      <c r="CL119" s="177"/>
      <c r="CM119" s="177"/>
      <c r="CN119" s="177"/>
      <c r="CO119" s="177"/>
      <c r="CP119" s="177"/>
      <c r="CQ119" s="177"/>
      <c r="CR119" s="177"/>
      <c r="CS119" s="177"/>
      <c r="CT119" s="177"/>
      <c r="CU119" s="177"/>
      <c r="CV119" s="177"/>
      <c r="CW119" s="177"/>
      <c r="CX119" s="177"/>
    </row>
    <row r="120" spans="1:102" s="2" customFormat="1" ht="4.5" customHeight="1" x14ac:dyDescent="0.2">
      <c r="A120" s="65"/>
      <c r="B120" s="1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177"/>
      <c r="T120" s="65"/>
      <c r="U120" s="65"/>
      <c r="V120" s="184"/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  <c r="BV120" s="177"/>
      <c r="BW120" s="177"/>
      <c r="BX120" s="177"/>
      <c r="BY120" s="177"/>
      <c r="BZ120" s="177"/>
      <c r="CA120" s="177"/>
      <c r="CB120" s="177"/>
      <c r="CC120" s="177"/>
      <c r="CD120" s="177"/>
      <c r="CE120" s="177"/>
      <c r="CF120" s="177"/>
      <c r="CG120" s="177"/>
      <c r="CH120" s="177"/>
      <c r="CI120" s="177"/>
      <c r="CJ120" s="177"/>
      <c r="CK120" s="177"/>
      <c r="CL120" s="177"/>
      <c r="CM120" s="177"/>
      <c r="CN120" s="177"/>
      <c r="CO120" s="177"/>
      <c r="CP120" s="177"/>
      <c r="CQ120" s="177"/>
      <c r="CR120" s="177"/>
      <c r="CS120" s="177"/>
      <c r="CT120" s="177"/>
      <c r="CU120" s="177"/>
      <c r="CV120" s="177"/>
      <c r="CW120" s="177"/>
      <c r="CX120" s="177"/>
    </row>
    <row r="121" spans="1:102" s="2" customFormat="1" ht="9.9499999999999993" customHeight="1" x14ac:dyDescent="0.2">
      <c r="A121" s="65"/>
      <c r="B121" s="23"/>
      <c r="C121" s="220" t="s">
        <v>20</v>
      </c>
      <c r="D121" s="220"/>
      <c r="E121" s="220"/>
      <c r="F121" s="220" t="s">
        <v>3753</v>
      </c>
      <c r="G121" s="220"/>
      <c r="H121" s="220"/>
      <c r="I121" s="174"/>
      <c r="J121" s="174"/>
      <c r="K121" s="174"/>
      <c r="L121" s="90"/>
      <c r="M121" s="90"/>
      <c r="N121" s="90"/>
      <c r="O121" s="90"/>
      <c r="P121" s="90"/>
      <c r="Q121" s="90"/>
      <c r="R121" s="81" t="str">
        <f>hi!$G$5</f>
        <v>1. Quartal 2022</v>
      </c>
      <c r="S121" s="177"/>
      <c r="T121" s="65"/>
      <c r="U121" s="65"/>
      <c r="V121" s="184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</row>
    <row r="122" spans="1:102" s="23" customFormat="1" ht="9.9499999999999993" customHeight="1" x14ac:dyDescent="0.2">
      <c r="A122" s="75"/>
      <c r="C122" s="220" t="s">
        <v>0</v>
      </c>
      <c r="D122" s="220"/>
      <c r="E122" s="220"/>
      <c r="F122" s="174"/>
      <c r="G122" s="174"/>
      <c r="H122" s="174"/>
      <c r="I122" s="174"/>
      <c r="J122" s="174"/>
      <c r="K122" s="174"/>
      <c r="L122" s="90"/>
      <c r="M122" s="90"/>
      <c r="N122" s="90"/>
      <c r="O122" s="90"/>
      <c r="P122" s="90"/>
      <c r="Q122" s="90"/>
      <c r="R122" s="90"/>
      <c r="T122" s="75"/>
      <c r="U122" s="75"/>
    </row>
    <row r="123" spans="1:102" s="177" customFormat="1" ht="8.1" customHeight="1" x14ac:dyDescent="0.2">
      <c r="A123" s="65"/>
      <c r="T123" s="65"/>
      <c r="U123" s="75"/>
      <c r="V123" s="184"/>
    </row>
    <row r="124" spans="1:102" s="141" customFormat="1" ht="15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75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  <c r="BO124" s="206"/>
      <c r="BP124" s="206"/>
      <c r="BQ124" s="206"/>
      <c r="BR124" s="206"/>
      <c r="BS124" s="206"/>
      <c r="BT124" s="206"/>
      <c r="BU124" s="206"/>
      <c r="BV124" s="206"/>
      <c r="BW124" s="206"/>
      <c r="BX124" s="206"/>
      <c r="BY124" s="206"/>
      <c r="BZ124" s="206"/>
      <c r="CA124" s="206"/>
      <c r="CB124" s="206"/>
    </row>
    <row r="125" spans="1:102" s="141" customFormat="1" ht="15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75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</row>
    <row r="126" spans="1:102" s="141" customFormat="1" ht="15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75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</row>
    <row r="127" spans="1:102" s="141" customFormat="1" ht="15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75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W127" s="206"/>
      <c r="BX127" s="206"/>
      <c r="BY127" s="206"/>
      <c r="BZ127" s="206"/>
      <c r="CA127" s="206"/>
      <c r="CB127" s="206"/>
    </row>
    <row r="128" spans="1:102" s="141" customFormat="1" ht="15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75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W128" s="206"/>
      <c r="BX128" s="206"/>
      <c r="BY128" s="206"/>
      <c r="BZ128" s="206"/>
      <c r="CA128" s="206"/>
      <c r="CB128" s="206"/>
    </row>
    <row r="129" spans="1:80" s="141" customFormat="1" ht="15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75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W129" s="206"/>
      <c r="BX129" s="206"/>
      <c r="BY129" s="206"/>
      <c r="BZ129" s="206"/>
      <c r="CA129" s="206"/>
      <c r="CB129" s="206"/>
    </row>
    <row r="130" spans="1:80" s="141" customFormat="1" ht="15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75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W130" s="206"/>
      <c r="BX130" s="206"/>
      <c r="BY130" s="206"/>
      <c r="BZ130" s="206"/>
      <c r="CA130" s="206"/>
      <c r="CB130" s="206"/>
    </row>
    <row r="131" spans="1:80" s="141" customFormat="1" ht="15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75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</row>
    <row r="132" spans="1:80" s="141" customFormat="1" ht="15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75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  <c r="BO132" s="206"/>
      <c r="BP132" s="206"/>
      <c r="BQ132" s="206"/>
      <c r="BR132" s="206"/>
      <c r="BS132" s="206"/>
      <c r="BT132" s="206"/>
      <c r="BU132" s="206"/>
      <c r="BV132" s="206"/>
      <c r="BW132" s="206"/>
      <c r="BX132" s="206"/>
      <c r="BY132" s="206"/>
      <c r="BZ132" s="206"/>
      <c r="CA132" s="206"/>
      <c r="CB132" s="206"/>
    </row>
    <row r="133" spans="1:80" s="141" customFormat="1" ht="15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75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W133" s="206"/>
      <c r="BX133" s="206"/>
      <c r="BY133" s="206"/>
      <c r="BZ133" s="206"/>
      <c r="CA133" s="206"/>
      <c r="CB133" s="206"/>
    </row>
    <row r="134" spans="1:80" s="141" customFormat="1" ht="15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75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BT134" s="206"/>
      <c r="BU134" s="206"/>
      <c r="BV134" s="206"/>
      <c r="BW134" s="206"/>
      <c r="BX134" s="206"/>
      <c r="BY134" s="206"/>
      <c r="BZ134" s="206"/>
      <c r="CA134" s="206"/>
      <c r="CB134" s="206"/>
    </row>
  </sheetData>
  <sheetProtection sheet="1" selectLockedCells="1"/>
  <mergeCells count="36">
    <mergeCell ref="C122:E122"/>
    <mergeCell ref="M91:R91"/>
    <mergeCell ref="E56:F56"/>
    <mergeCell ref="G56:H56"/>
    <mergeCell ref="I56:J56"/>
    <mergeCell ref="N56:O56"/>
    <mergeCell ref="P56:Q56"/>
    <mergeCell ref="C115:D115"/>
    <mergeCell ref="C116:D116"/>
    <mergeCell ref="C119:K119"/>
    <mergeCell ref="C121:E121"/>
    <mergeCell ref="F121:H121"/>
    <mergeCell ref="C46:E46"/>
    <mergeCell ref="C53:K53"/>
    <mergeCell ref="M53:R53"/>
    <mergeCell ref="M54:R54"/>
    <mergeCell ref="E55:J55"/>
    <mergeCell ref="M55:R55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11:K11"/>
    <mergeCell ref="M11:R11"/>
    <mergeCell ref="C13:K13"/>
    <mergeCell ref="M13:R13"/>
    <mergeCell ref="C33:H33"/>
    <mergeCell ref="M33:R33"/>
  </mergeCells>
  <phoneticPr fontId="64" type="noConversion"/>
  <conditionalFormatting sqref="O58:O90 F37 J37:K37 H37:H39 E38:K40">
    <cfRule type="expression" dxfId="57" priority="98" stopIfTrue="1">
      <formula>#N/A</formula>
    </cfRule>
  </conditionalFormatting>
  <conditionalFormatting sqref="O58:O90 F37 J37:K37 H37:H39 E38:K40">
    <cfRule type="containsErrors" dxfId="56" priority="97">
      <formula>ISERROR(E37)</formula>
    </cfRule>
  </conditionalFormatting>
  <conditionalFormatting sqref="O58:O90">
    <cfRule type="expression" dxfId="55" priority="96" stopIfTrue="1">
      <formula>#N/A</formula>
    </cfRule>
  </conditionalFormatting>
  <conditionalFormatting sqref="O58:O90">
    <cfRule type="containsErrors" dxfId="54" priority="95">
      <formula>ISERROR(O58)</formula>
    </cfRule>
  </conditionalFormatting>
  <conditionalFormatting sqref="O57">
    <cfRule type="expression" dxfId="53" priority="94" stopIfTrue="1">
      <formula>#N/A</formula>
    </cfRule>
  </conditionalFormatting>
  <conditionalFormatting sqref="O57">
    <cfRule type="containsErrors" dxfId="52" priority="93">
      <formula>ISERROR(O57)</formula>
    </cfRule>
  </conditionalFormatting>
  <conditionalFormatting sqref="O57">
    <cfRule type="expression" dxfId="51" priority="92" stopIfTrue="1">
      <formula>#N/A</formula>
    </cfRule>
  </conditionalFormatting>
  <conditionalFormatting sqref="O57">
    <cfRule type="containsErrors" dxfId="50" priority="91">
      <formula>ISERROR(O57)</formula>
    </cfRule>
  </conditionalFormatting>
  <conditionalFormatting sqref="C54">
    <cfRule type="expression" dxfId="49" priority="90" stopIfTrue="1">
      <formula>#N/A</formula>
    </cfRule>
  </conditionalFormatting>
  <conditionalFormatting sqref="C54">
    <cfRule type="containsErrors" dxfId="48" priority="89">
      <formula>ISERROR(C54)</formula>
    </cfRule>
  </conditionalFormatting>
  <conditionalFormatting sqref="C54">
    <cfRule type="expression" dxfId="47" priority="88" stopIfTrue="1">
      <formula>#N/A</formula>
    </cfRule>
  </conditionalFormatting>
  <conditionalFormatting sqref="C54">
    <cfRule type="containsErrors" dxfId="46" priority="87">
      <formula>ISERROR(C54)</formula>
    </cfRule>
  </conditionalFormatting>
  <conditionalFormatting sqref="A55:C56 G56 I56 K56 K55:R55 E55:E56 B114:D114 A117:B118 M56:R104 B115 D117:R118 A37:D37 F37 J37:R37 H37:H39 A38:R44 A47:R54 A45:B46 K109:R115">
    <cfRule type="containsErrors" dxfId="45" priority="86">
      <formula>ISERROR(A37)</formula>
    </cfRule>
  </conditionalFormatting>
  <conditionalFormatting sqref="D57:D104 D114">
    <cfRule type="containsErrors" dxfId="44" priority="84">
      <formula>ISERROR(D57)</formula>
    </cfRule>
  </conditionalFormatting>
  <conditionalFormatting sqref="E36 J36:K36">
    <cfRule type="expression" dxfId="43" priority="110" stopIfTrue="1">
      <formula>#N/A</formula>
    </cfRule>
  </conditionalFormatting>
  <conditionalFormatting sqref="E36 J36:K36">
    <cfRule type="containsErrors" dxfId="42" priority="109">
      <formula>ISERROR(E36)</formula>
    </cfRule>
  </conditionalFormatting>
  <conditionalFormatting sqref="E36 J36:K36">
    <cfRule type="expression" dxfId="41" priority="108" stopIfTrue="1">
      <formula>#N/A</formula>
    </cfRule>
  </conditionalFormatting>
  <conditionalFormatting sqref="E36 J36:K36">
    <cfRule type="containsErrors" dxfId="40" priority="107">
      <formula>ISERROR(E36)</formula>
    </cfRule>
  </conditionalFormatting>
  <conditionalFormatting sqref="O40:R40">
    <cfRule type="expression" dxfId="39" priority="106" stopIfTrue="1">
      <formula>#N/A</formula>
    </cfRule>
  </conditionalFormatting>
  <conditionalFormatting sqref="O40:R40">
    <cfRule type="containsErrors" dxfId="38" priority="105">
      <formula>ISERROR(O40)</formula>
    </cfRule>
  </conditionalFormatting>
  <conditionalFormatting sqref="O40:R40">
    <cfRule type="expression" dxfId="37" priority="104" stopIfTrue="1">
      <formula>#N/A</formula>
    </cfRule>
  </conditionalFormatting>
  <conditionalFormatting sqref="O40:R40">
    <cfRule type="containsErrors" dxfId="36" priority="103">
      <formula>ISERROR(O40)</formula>
    </cfRule>
  </conditionalFormatting>
  <conditionalFormatting sqref="O38:R39">
    <cfRule type="expression" dxfId="35" priority="102" stopIfTrue="1">
      <formula>#N/A</formula>
    </cfRule>
  </conditionalFormatting>
  <conditionalFormatting sqref="O38:R39">
    <cfRule type="containsErrors" dxfId="34" priority="101">
      <formula>ISERROR(O38)</formula>
    </cfRule>
  </conditionalFormatting>
  <conditionalFormatting sqref="O38:R39">
    <cfRule type="expression" dxfId="33" priority="100" stopIfTrue="1">
      <formula>#N/A</formula>
    </cfRule>
  </conditionalFormatting>
  <conditionalFormatting sqref="O38:R39">
    <cfRule type="containsErrors" dxfId="32" priority="99">
      <formula>ISERROR(O38)</formula>
    </cfRule>
  </conditionalFormatting>
  <conditionalFormatting sqref="E57:L104 K115:L115 E114:L114 K109:L113">
    <cfRule type="containsErrors" dxfId="31" priority="83">
      <formula>ISERROR(E57)</formula>
    </cfRule>
  </conditionalFormatting>
  <conditionalFormatting sqref="A57:C101 A115:B115 A114:C114 A102:A104 C102:C104 A109:A113 B102:B113">
    <cfRule type="containsErrors" dxfId="30" priority="81">
      <formula>ISERROR(A57)</formula>
    </cfRule>
  </conditionalFormatting>
  <conditionalFormatting sqref="C115:D115 F115">
    <cfRule type="containsErrors" dxfId="29" priority="80">
      <formula>ISERROR(C115)</formula>
    </cfRule>
  </conditionalFormatting>
  <conditionalFormatting sqref="E115">
    <cfRule type="containsErrors" dxfId="28" priority="79">
      <formula>ISERROR(E115)</formula>
    </cfRule>
  </conditionalFormatting>
  <conditionalFormatting sqref="D109:D113">
    <cfRule type="containsErrors" dxfId="27" priority="78">
      <formula>ISERROR(D109)</formula>
    </cfRule>
  </conditionalFormatting>
  <conditionalFormatting sqref="C122:R122 C121:Q121">
    <cfRule type="containsErrors" dxfId="26" priority="69">
      <formula>ISERROR(C121)</formula>
    </cfRule>
  </conditionalFormatting>
  <conditionalFormatting sqref="K105:R105">
    <cfRule type="containsErrors" dxfId="25" priority="68">
      <formula>ISERROR(K105)</formula>
    </cfRule>
  </conditionalFormatting>
  <conditionalFormatting sqref="B116 K116:R116">
    <cfRule type="containsErrors" dxfId="24" priority="75">
      <formula>ISERROR(B116)</formula>
    </cfRule>
  </conditionalFormatting>
  <conditionalFormatting sqref="K116:L116">
    <cfRule type="containsErrors" dxfId="23" priority="74">
      <formula>ISERROR(K116)</formula>
    </cfRule>
  </conditionalFormatting>
  <conditionalFormatting sqref="A116:B116">
    <cfRule type="containsErrors" dxfId="22" priority="73">
      <formula>ISERROR(A116)</formula>
    </cfRule>
  </conditionalFormatting>
  <conditionalFormatting sqref="C116:D116 F116">
    <cfRule type="containsErrors" dxfId="21" priority="72">
      <formula>ISERROR(C116)</formula>
    </cfRule>
  </conditionalFormatting>
  <conditionalFormatting sqref="E116">
    <cfRule type="containsErrors" dxfId="20" priority="71">
      <formula>ISERROR(E116)</formula>
    </cfRule>
  </conditionalFormatting>
  <conditionalFormatting sqref="C117:C118">
    <cfRule type="containsErrors" dxfId="19" priority="70">
      <formula>ISERROR(C117)</formula>
    </cfRule>
  </conditionalFormatting>
  <conditionalFormatting sqref="K105:L105">
    <cfRule type="containsErrors" dxfId="18" priority="67">
      <formula>ISERROR(K105)</formula>
    </cfRule>
  </conditionalFormatting>
  <conditionalFormatting sqref="A105">
    <cfRule type="containsErrors" dxfId="17" priority="66">
      <formula>ISERROR(A105)</formula>
    </cfRule>
  </conditionalFormatting>
  <conditionalFormatting sqref="D105">
    <cfRule type="containsErrors" dxfId="16" priority="65">
      <formula>ISERROR(D105)</formula>
    </cfRule>
  </conditionalFormatting>
  <conditionalFormatting sqref="E105:J105">
    <cfRule type="containsErrors" dxfId="15" priority="64">
      <formula>ISERROR(E105)</formula>
    </cfRule>
  </conditionalFormatting>
  <conditionalFormatting sqref="C105">
    <cfRule type="containsErrors" dxfId="14" priority="63">
      <formula>ISERROR(C105)</formula>
    </cfRule>
  </conditionalFormatting>
  <conditionalFormatting sqref="K106:R108">
    <cfRule type="containsErrors" dxfId="13" priority="54">
      <formula>ISERROR(K106)</formula>
    </cfRule>
  </conditionalFormatting>
  <conditionalFormatting sqref="K106:L108">
    <cfRule type="containsErrors" dxfId="12" priority="53">
      <formula>ISERROR(K106)</formula>
    </cfRule>
  </conditionalFormatting>
  <conditionalFormatting sqref="A106:A108">
    <cfRule type="containsErrors" dxfId="11" priority="52">
      <formula>ISERROR(A106)</formula>
    </cfRule>
  </conditionalFormatting>
  <conditionalFormatting sqref="D106:D108">
    <cfRule type="containsErrors" dxfId="10" priority="51">
      <formula>ISERROR(D106)</formula>
    </cfRule>
  </conditionalFormatting>
  <conditionalFormatting sqref="E106:J113">
    <cfRule type="containsErrors" dxfId="9" priority="50">
      <formula>ISERROR(E106)</formula>
    </cfRule>
  </conditionalFormatting>
  <conditionalFormatting sqref="C106:C113">
    <cfRule type="containsErrors" dxfId="8" priority="49">
      <formula>ISERROR(C106)</formula>
    </cfRule>
  </conditionalFormatting>
  <conditionalFormatting sqref="H115">
    <cfRule type="containsErrors" dxfId="7" priority="8">
      <formula>ISERROR(H115)</formula>
    </cfRule>
  </conditionalFormatting>
  <conditionalFormatting sqref="G115">
    <cfRule type="containsErrors" dxfId="6" priority="7">
      <formula>ISERROR(G115)</formula>
    </cfRule>
  </conditionalFormatting>
  <conditionalFormatting sqref="H116">
    <cfRule type="containsErrors" dxfId="5" priority="6">
      <formula>ISERROR(H116)</formula>
    </cfRule>
  </conditionalFormatting>
  <conditionalFormatting sqref="G116">
    <cfRule type="containsErrors" dxfId="4" priority="5">
      <formula>ISERROR(G116)</formula>
    </cfRule>
  </conditionalFormatting>
  <conditionalFormatting sqref="J115">
    <cfRule type="containsErrors" dxfId="3" priority="4">
      <formula>ISERROR(J115)</formula>
    </cfRule>
  </conditionalFormatting>
  <conditionalFormatting sqref="I115">
    <cfRule type="containsErrors" dxfId="2" priority="3">
      <formula>ISERROR(I115)</formula>
    </cfRule>
  </conditionalFormatting>
  <conditionalFormatting sqref="J116">
    <cfRule type="containsErrors" dxfId="1" priority="2">
      <formula>ISERROR(J116)</formula>
    </cfRule>
  </conditionalFormatting>
  <conditionalFormatting sqref="I116">
    <cfRule type="containsErrors" dxfId="0" priority="1">
      <formula>ISERROR(I116)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10</xdr:col>
                    <xdr:colOff>361950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161925</xdr:rowOff>
                  </from>
                  <to>
                    <xdr:col>10</xdr:col>
                    <xdr:colOff>361950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N53"/>
  <sheetViews>
    <sheetView workbookViewId="0">
      <pane xSplit="22395" ySplit="5985" topLeftCell="BF34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23" width="11.19921875" style="19"/>
    <col min="24" max="26" width="12.69921875" style="19" bestFit="1" customWidth="1"/>
    <col min="27" max="16384" width="11.19921875" style="19"/>
  </cols>
  <sheetData>
    <row r="1" spans="1:66" x14ac:dyDescent="0.2">
      <c r="B1" s="19" t="s">
        <v>183</v>
      </c>
      <c r="C1" s="19" t="s">
        <v>182</v>
      </c>
      <c r="D1" s="19" t="s">
        <v>181</v>
      </c>
      <c r="E1" s="18" t="s">
        <v>12</v>
      </c>
      <c r="F1" s="18" t="s">
        <v>13</v>
      </c>
      <c r="G1" s="50" t="s">
        <v>14</v>
      </c>
      <c r="H1" s="50" t="s">
        <v>15</v>
      </c>
      <c r="I1" s="50" t="s">
        <v>16</v>
      </c>
      <c r="J1" s="50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3668</v>
      </c>
      <c r="AQ1" s="18" t="s">
        <v>3669</v>
      </c>
      <c r="AR1" s="18" t="s">
        <v>3725</v>
      </c>
      <c r="AS1" s="18" t="s">
        <v>3741</v>
      </c>
      <c r="AT1" s="18" t="s">
        <v>3742</v>
      </c>
      <c r="AU1" s="18" t="s">
        <v>3743</v>
      </c>
      <c r="AV1" s="18" t="s">
        <v>3744</v>
      </c>
      <c r="AW1" s="18" t="s">
        <v>3745</v>
      </c>
      <c r="AX1" s="18" t="s">
        <v>3746</v>
      </c>
      <c r="AY1" s="18" t="s">
        <v>3747</v>
      </c>
      <c r="AZ1" s="18" t="s">
        <v>3748</v>
      </c>
      <c r="BA1" s="18" t="s">
        <v>3801</v>
      </c>
      <c r="BB1" s="18" t="s">
        <v>3806</v>
      </c>
      <c r="BC1" s="18" t="s">
        <v>3807</v>
      </c>
      <c r="BD1" s="18" t="s">
        <v>3808</v>
      </c>
      <c r="BE1" s="18" t="s">
        <v>3809</v>
      </c>
      <c r="BF1" s="18" t="s">
        <v>3810</v>
      </c>
      <c r="BG1" s="18" t="s">
        <v>3813</v>
      </c>
      <c r="BH1" s="18" t="s">
        <v>3814</v>
      </c>
      <c r="BI1" s="18" t="s">
        <v>3815</v>
      </c>
      <c r="BJ1" s="18"/>
      <c r="BK1" s="18"/>
      <c r="BL1" s="18"/>
      <c r="BM1" s="18"/>
    </row>
    <row r="2" spans="1:66" x14ac:dyDescent="0.2">
      <c r="A2" s="20" t="str">
        <f>CONCATENATE(B2,"_",C2,"_",D2)</f>
        <v>mwg_a_QU_CH</v>
      </c>
      <c r="B2" s="19" t="s">
        <v>3493</v>
      </c>
      <c r="C2" s="19" t="s">
        <v>503</v>
      </c>
      <c r="D2" s="44" t="s">
        <v>174</v>
      </c>
      <c r="E2" s="21">
        <v>100</v>
      </c>
      <c r="F2" s="21">
        <v>98.625892711507106</v>
      </c>
      <c r="G2" s="21">
        <v>96.542490233945017</v>
      </c>
      <c r="H2" s="21">
        <v>98.845617944987481</v>
      </c>
      <c r="I2" s="21">
        <v>102.46643703901121</v>
      </c>
      <c r="J2" s="21">
        <v>100.16714021018407</v>
      </c>
      <c r="K2" s="21">
        <v>109.62012763061206</v>
      </c>
      <c r="L2" s="21">
        <v>109.42792746511461</v>
      </c>
      <c r="M2" s="21">
        <v>108.28294130474036</v>
      </c>
      <c r="N2" s="21">
        <v>105.99023510622388</v>
      </c>
      <c r="O2" s="21">
        <v>107.38003727923926</v>
      </c>
      <c r="P2" s="21">
        <v>104.03733842828453</v>
      </c>
      <c r="Q2" s="21">
        <v>101.93147068696271</v>
      </c>
      <c r="R2" s="21">
        <v>102.53177498929379</v>
      </c>
      <c r="S2" s="21">
        <v>102.1086277566265</v>
      </c>
      <c r="T2" s="21">
        <v>103.27106662606499</v>
      </c>
      <c r="U2" s="21">
        <v>104.32810829568413</v>
      </c>
      <c r="V2" s="21">
        <v>106.19466825927258</v>
      </c>
      <c r="W2" s="21">
        <v>104.92261707267107</v>
      </c>
      <c r="X2" s="21">
        <v>105.19245580317376</v>
      </c>
      <c r="Y2" s="21">
        <v>107.9347395477559</v>
      </c>
      <c r="Z2" s="21">
        <v>107.90733069438588</v>
      </c>
      <c r="AA2" s="21">
        <v>109.7525974423708</v>
      </c>
      <c r="AB2" s="21">
        <v>110.0488827482141</v>
      </c>
      <c r="AC2" s="21">
        <v>106.8114587140966</v>
      </c>
      <c r="AD2" s="21">
        <v>109.41824915781788</v>
      </c>
      <c r="AE2" s="21">
        <v>107.60336568700413</v>
      </c>
      <c r="AF2" s="21">
        <v>109.89073510011977</v>
      </c>
      <c r="AG2" s="21">
        <v>111.7107090999891</v>
      </c>
      <c r="AH2" s="21">
        <v>113.68741143004821</v>
      </c>
      <c r="AI2" s="51">
        <v>113.57902013257022</v>
      </c>
      <c r="AJ2" s="51">
        <v>112.39637913578181</v>
      </c>
      <c r="AK2" s="51">
        <v>113.05186620405156</v>
      </c>
      <c r="AL2" s="51">
        <v>117.60906275622787</v>
      </c>
      <c r="AM2" s="51">
        <v>116.88552985102352</v>
      </c>
      <c r="AN2" s="51">
        <v>116.31798208822499</v>
      </c>
      <c r="AO2" s="51">
        <v>115.13364971502796</v>
      </c>
      <c r="AP2" s="51">
        <v>113.44642955820913</v>
      </c>
      <c r="AQ2" s="51">
        <v>114.49916883237339</v>
      </c>
      <c r="AR2" s="51">
        <v>113.59937218056493</v>
      </c>
      <c r="AS2" s="51">
        <v>116.77503195316672</v>
      </c>
      <c r="AT2" s="51">
        <v>114.4448128758919</v>
      </c>
      <c r="AU2" s="51">
        <v>115.46739897968918</v>
      </c>
      <c r="AV2" s="51">
        <v>113.45734656435144</v>
      </c>
      <c r="AW2" s="51">
        <v>114.19938129377221</v>
      </c>
      <c r="AX2" s="51">
        <v>113.92950381313207</v>
      </c>
      <c r="AY2" s="51">
        <v>114.77511546431911</v>
      </c>
      <c r="AZ2" s="51">
        <v>112.53481903889089</v>
      </c>
      <c r="BA2" s="51">
        <v>114.85794613309169</v>
      </c>
      <c r="BB2" s="51">
        <v>118.25262962485748</v>
      </c>
      <c r="BC2" s="51">
        <v>114.65722051143155</v>
      </c>
      <c r="BD2" s="51">
        <v>113.87951600291186</v>
      </c>
      <c r="BE2" s="51">
        <v>111.53263539726758</v>
      </c>
      <c r="BF2" s="51">
        <v>111.59247980777</v>
      </c>
      <c r="BG2" s="51">
        <v>111.23620572563313</v>
      </c>
      <c r="BH2" s="51">
        <v>111.96956883786832</v>
      </c>
      <c r="BI2" s="51">
        <v>113.70554658857037</v>
      </c>
      <c r="BJ2" s="51"/>
      <c r="BK2" s="51"/>
      <c r="BL2" s="51"/>
      <c r="BM2" s="21"/>
      <c r="BN2" s="21"/>
    </row>
    <row r="3" spans="1:66" x14ac:dyDescent="0.2">
      <c r="A3" s="20" t="str">
        <f t="shared" ref="A3:A34" si="0">CONCATENATE(B3,"_",C3,"_",D3)</f>
        <v>mwg_n_QU_CH</v>
      </c>
      <c r="B3" s="19" t="s">
        <v>3494</v>
      </c>
      <c r="C3" s="19" t="s">
        <v>503</v>
      </c>
      <c r="D3" s="44" t="s">
        <v>174</v>
      </c>
      <c r="E3" s="21">
        <v>100</v>
      </c>
      <c r="F3" s="21">
        <v>95.109056330676907</v>
      </c>
      <c r="G3" s="21">
        <v>95.21384243462694</v>
      </c>
      <c r="H3" s="21">
        <v>96.76782237642027</v>
      </c>
      <c r="I3" s="21">
        <v>100.54538570547338</v>
      </c>
      <c r="J3" s="21">
        <v>98.675067170459641</v>
      </c>
      <c r="K3" s="21">
        <v>107.75930624606056</v>
      </c>
      <c r="L3" s="21">
        <v>108.41164454603189</v>
      </c>
      <c r="M3" s="21">
        <v>107.95700743811227</v>
      </c>
      <c r="N3" s="21">
        <v>106.83957653876826</v>
      </c>
      <c r="O3" s="21">
        <v>108.33740813628985</v>
      </c>
      <c r="P3" s="21">
        <v>105.83797302698574</v>
      </c>
      <c r="Q3" s="21">
        <v>104.70314890718517</v>
      </c>
      <c r="R3" s="21">
        <v>105.90939482751136</v>
      </c>
      <c r="S3" s="21">
        <v>105.80100478405794</v>
      </c>
      <c r="T3" s="21">
        <v>107.82980680400851</v>
      </c>
      <c r="U3" s="21">
        <v>109.79202981642197</v>
      </c>
      <c r="V3" s="21">
        <v>112.14183354676153</v>
      </c>
      <c r="W3" s="21">
        <v>112.33387955543326</v>
      </c>
      <c r="X3" s="21">
        <v>110.98207944288004</v>
      </c>
      <c r="Y3" s="21">
        <v>114.33027013067894</v>
      </c>
      <c r="Z3" s="21">
        <v>115.5143480092899</v>
      </c>
      <c r="AA3" s="21">
        <v>118.65395228564833</v>
      </c>
      <c r="AB3" s="21">
        <v>117.82916186691243</v>
      </c>
      <c r="AC3" s="21">
        <v>116.78913235460709</v>
      </c>
      <c r="AD3" s="21">
        <v>119.75393968905553</v>
      </c>
      <c r="AE3" s="21">
        <v>117.50211158694324</v>
      </c>
      <c r="AF3" s="21">
        <v>117.76845000376773</v>
      </c>
      <c r="AG3" s="21">
        <v>119.26190229606132</v>
      </c>
      <c r="AH3" s="21">
        <v>121.06149095491803</v>
      </c>
      <c r="AI3" s="51">
        <v>119.72823089601876</v>
      </c>
      <c r="AJ3" s="51">
        <v>116.93668342738104</v>
      </c>
      <c r="AK3" s="51">
        <v>114.59676191882163</v>
      </c>
      <c r="AL3" s="51">
        <v>116.53013974038842</v>
      </c>
      <c r="AM3" s="51">
        <v>115.07721846618379</v>
      </c>
      <c r="AN3" s="51">
        <v>114.53936267022175</v>
      </c>
      <c r="AO3" s="51">
        <v>112.15110417953696</v>
      </c>
      <c r="AP3" s="51">
        <v>109.88006528013898</v>
      </c>
      <c r="AQ3" s="51">
        <v>109.9564913541298</v>
      </c>
      <c r="AR3" s="51">
        <v>109.26249392453484</v>
      </c>
      <c r="AS3" s="51">
        <v>113.3612382731808</v>
      </c>
      <c r="AT3" s="51">
        <v>111.4423701452786</v>
      </c>
      <c r="AU3" s="51">
        <v>111.22447469019781</v>
      </c>
      <c r="AV3" s="51">
        <v>108.50580486902169</v>
      </c>
      <c r="AW3" s="51">
        <v>109.1690420289947</v>
      </c>
      <c r="AX3" s="51">
        <v>109.81530975026182</v>
      </c>
      <c r="AY3" s="51">
        <v>110.42183119851539</v>
      </c>
      <c r="AZ3" s="51">
        <v>108.24822200987163</v>
      </c>
      <c r="BA3" s="51">
        <v>109.51768377953972</v>
      </c>
      <c r="BB3" s="51">
        <v>111.02872441374507</v>
      </c>
      <c r="BC3" s="51">
        <v>108.50547035621165</v>
      </c>
      <c r="BD3" s="51">
        <v>109.49564889133599</v>
      </c>
      <c r="BE3" s="51">
        <v>107.87161846437536</v>
      </c>
      <c r="BF3" s="51">
        <v>109.42263487075708</v>
      </c>
      <c r="BG3" s="51">
        <v>108.69847421174686</v>
      </c>
      <c r="BH3" s="51">
        <v>109.13119824749842</v>
      </c>
      <c r="BI3" s="51">
        <v>109.4564276189076</v>
      </c>
      <c r="BJ3" s="51"/>
      <c r="BK3" s="51"/>
      <c r="BL3" s="51"/>
      <c r="BM3" s="21"/>
      <c r="BN3" s="21"/>
    </row>
    <row r="4" spans="1:66" x14ac:dyDescent="0.2">
      <c r="A4" s="20" t="str">
        <f t="shared" si="0"/>
        <v>mwg_t_QU_CH</v>
      </c>
      <c r="B4" s="19" t="s">
        <v>3495</v>
      </c>
      <c r="C4" s="19" t="s">
        <v>503</v>
      </c>
      <c r="D4" s="44" t="s">
        <v>174</v>
      </c>
      <c r="E4" s="21">
        <v>100</v>
      </c>
      <c r="F4" s="21">
        <v>96.74649661879829</v>
      </c>
      <c r="G4" s="21">
        <v>95.832461329491835</v>
      </c>
      <c r="H4" s="21">
        <v>97.735244743009503</v>
      </c>
      <c r="I4" s="21">
        <v>101.43982789966573</v>
      </c>
      <c r="J4" s="21">
        <v>99.369776916235821</v>
      </c>
      <c r="K4" s="21">
        <v>108.62570535426705</v>
      </c>
      <c r="L4" s="21">
        <v>108.88482623992897</v>
      </c>
      <c r="M4" s="21">
        <v>108.1087623640426</v>
      </c>
      <c r="N4" s="21">
        <v>106.44412286125406</v>
      </c>
      <c r="O4" s="21">
        <v>107.8916559197384</v>
      </c>
      <c r="P4" s="21">
        <v>104.99959690799268</v>
      </c>
      <c r="Q4" s="21">
        <v>103.41265452756758</v>
      </c>
      <c r="R4" s="21">
        <v>104.33677381187545</v>
      </c>
      <c r="S4" s="21">
        <v>104.08183270752977</v>
      </c>
      <c r="T4" s="21">
        <v>105.70725573193607</v>
      </c>
      <c r="U4" s="21">
        <v>107.24802598446959</v>
      </c>
      <c r="V4" s="21">
        <v>109.3728312426105</v>
      </c>
      <c r="W4" s="21">
        <v>108.88319306877914</v>
      </c>
      <c r="X4" s="21">
        <v>108.28642858679214</v>
      </c>
      <c r="Y4" s="21">
        <v>111.35250878316161</v>
      </c>
      <c r="Z4" s="21">
        <v>111.97251800214308</v>
      </c>
      <c r="AA4" s="21">
        <v>114.50947825817148</v>
      </c>
      <c r="AB4" s="21">
        <v>114.20666110139</v>
      </c>
      <c r="AC4" s="21">
        <v>112.1435239067024</v>
      </c>
      <c r="AD4" s="21">
        <v>114.94163844762171</v>
      </c>
      <c r="AE4" s="21">
        <v>112.89321805961853</v>
      </c>
      <c r="AF4" s="21">
        <v>114.10090234335215</v>
      </c>
      <c r="AG4" s="21">
        <v>115.74637002835092</v>
      </c>
      <c r="AH4" s="21">
        <v>117.62841569896614</v>
      </c>
      <c r="AI4" s="51">
        <v>116.86637560169237</v>
      </c>
      <c r="AJ4" s="51">
        <v>114.82361650308508</v>
      </c>
      <c r="AK4" s="51">
        <v>113.87776428634831</v>
      </c>
      <c r="AL4" s="51">
        <v>117.03227272360115</v>
      </c>
      <c r="AM4" s="51">
        <v>115.9188102914724</v>
      </c>
      <c r="AN4" s="51">
        <v>115.36713579328053</v>
      </c>
      <c r="AO4" s="51">
        <v>113.53918698555412</v>
      </c>
      <c r="AP4" s="51">
        <v>111.53985852569895</v>
      </c>
      <c r="AQ4" s="51">
        <v>112.07066276435442</v>
      </c>
      <c r="AR4" s="51">
        <v>111.28211014290036</v>
      </c>
      <c r="AS4" s="51">
        <v>114.95133019656043</v>
      </c>
      <c r="AT4" s="51">
        <v>112.84100787209346</v>
      </c>
      <c r="AU4" s="51">
        <v>113.20039209848593</v>
      </c>
      <c r="AV4" s="51">
        <v>110.81145731186328</v>
      </c>
      <c r="AW4" s="51">
        <v>111.5113727502989</v>
      </c>
      <c r="AX4" s="51">
        <v>111.73130242123493</v>
      </c>
      <c r="AY4" s="51">
        <v>112.4490967577371</v>
      </c>
      <c r="AZ4" s="51">
        <v>110.24465607410761</v>
      </c>
      <c r="BA4" s="51">
        <v>112.00447403558884</v>
      </c>
      <c r="BB4" s="51">
        <v>114.39211565788014</v>
      </c>
      <c r="BC4" s="51">
        <v>111.36988233294716</v>
      </c>
      <c r="BD4" s="51">
        <v>111.53697572422728</v>
      </c>
      <c r="BE4" s="51">
        <v>109.57653210039724</v>
      </c>
      <c r="BF4" s="51">
        <v>110.43361295265566</v>
      </c>
      <c r="BG4" s="51">
        <v>109.88064920617806</v>
      </c>
      <c r="BH4" s="51">
        <v>110.45328749972813</v>
      </c>
      <c r="BI4" s="51">
        <v>111.4350457680177</v>
      </c>
      <c r="BJ4" s="51"/>
      <c r="BK4" s="51"/>
      <c r="BL4" s="51"/>
      <c r="BM4" s="21"/>
      <c r="BN4" s="21"/>
    </row>
    <row r="5" spans="1:66" x14ac:dyDescent="0.2">
      <c r="A5" s="20" t="str">
        <f t="shared" si="0"/>
        <v>bue_QU_CH</v>
      </c>
      <c r="B5" s="19" t="s">
        <v>3496</v>
      </c>
      <c r="C5" s="19" t="s">
        <v>503</v>
      </c>
      <c r="D5" s="44" t="s">
        <v>174</v>
      </c>
      <c r="E5" s="21">
        <v>100</v>
      </c>
      <c r="F5" s="21">
        <v>98.527025253006627</v>
      </c>
      <c r="G5" s="21">
        <v>98.839791017836689</v>
      </c>
      <c r="H5" s="21">
        <v>99.152556782666736</v>
      </c>
      <c r="I5" s="21">
        <v>100.63701942285937</v>
      </c>
      <c r="J5" s="21">
        <v>104.09457653189284</v>
      </c>
      <c r="K5" s="21">
        <v>107.5521336409263</v>
      </c>
      <c r="L5" s="21">
        <v>101.09572568566021</v>
      </c>
      <c r="M5" s="21">
        <v>100.23481538038037</v>
      </c>
      <c r="N5" s="21">
        <v>103.55504445131771</v>
      </c>
      <c r="O5" s="21">
        <v>100.88790245215687</v>
      </c>
      <c r="P5" s="21">
        <v>96.439931897026085</v>
      </c>
      <c r="Q5" s="21">
        <v>100.84285637773172</v>
      </c>
      <c r="R5" s="21">
        <v>99.12212345633526</v>
      </c>
      <c r="S5" s="21">
        <v>96.308185007737634</v>
      </c>
      <c r="T5" s="21">
        <v>105.25272641124575</v>
      </c>
      <c r="U5" s="21">
        <v>107.73972433114916</v>
      </c>
      <c r="V5" s="21">
        <v>106.08729935444583</v>
      </c>
      <c r="W5" s="21">
        <v>114.01742995751746</v>
      </c>
      <c r="X5" s="21">
        <v>112.86371358558129</v>
      </c>
      <c r="Y5" s="21">
        <v>112.68694777812615</v>
      </c>
      <c r="Z5" s="21">
        <v>115.27935911242861</v>
      </c>
      <c r="AA5" s="21">
        <v>112.96729653663724</v>
      </c>
      <c r="AB5" s="21">
        <v>111.82563632013527</v>
      </c>
      <c r="AC5" s="21">
        <v>115.09631992990666</v>
      </c>
      <c r="AD5" s="21">
        <v>113.00706576790476</v>
      </c>
      <c r="AE5" s="21">
        <v>109.62223725641414</v>
      </c>
      <c r="AF5" s="21">
        <v>116.63521714023975</v>
      </c>
      <c r="AG5" s="21">
        <v>115.11036445037048</v>
      </c>
      <c r="AH5" s="21">
        <v>111.55144377277337</v>
      </c>
      <c r="AI5" s="51">
        <v>110.60807014318328</v>
      </c>
      <c r="AJ5" s="51">
        <v>112.18225154376881</v>
      </c>
      <c r="AK5" s="51">
        <v>113.74007105656823</v>
      </c>
      <c r="AL5" s="51">
        <v>110.69818579290751</v>
      </c>
      <c r="AM5" s="51">
        <v>106.96524778564161</v>
      </c>
      <c r="AN5" s="51">
        <v>109.88491378543792</v>
      </c>
      <c r="AO5" s="51">
        <v>104.76637833318141</v>
      </c>
      <c r="AP5" s="51">
        <v>98.625864326165072</v>
      </c>
      <c r="AQ5" s="51">
        <v>93.755818656811513</v>
      </c>
      <c r="AR5" s="51">
        <v>90.592064064676364</v>
      </c>
      <c r="AS5" s="51">
        <v>86.06656709422063</v>
      </c>
      <c r="AT5" s="51">
        <v>88.310902787792116</v>
      </c>
      <c r="AU5" s="51">
        <v>91.090099426256955</v>
      </c>
      <c r="AV5" s="51">
        <v>94.565115262674013</v>
      </c>
      <c r="AW5" s="51">
        <v>97.592360044522437</v>
      </c>
      <c r="AX5" s="51">
        <v>99.694413378805947</v>
      </c>
      <c r="AY5" s="51">
        <v>102.64854386854725</v>
      </c>
      <c r="AZ5" s="51">
        <v>104.26664828775077</v>
      </c>
      <c r="BA5" s="51">
        <v>102.9656542294298</v>
      </c>
      <c r="BB5" s="51">
        <v>99.61643555890123</v>
      </c>
      <c r="BC5" s="51">
        <v>95.506833247634688</v>
      </c>
      <c r="BD5" s="51">
        <v>98.917062652138355</v>
      </c>
      <c r="BE5" s="51">
        <v>99.917424858878022</v>
      </c>
      <c r="BF5" s="51">
        <v>100.14491468186688</v>
      </c>
      <c r="BG5" s="51">
        <v>97.532588556034156</v>
      </c>
      <c r="BH5" s="51">
        <v>101.63342654367933</v>
      </c>
      <c r="BI5" s="51">
        <v>103.128676525722</v>
      </c>
      <c r="BJ5" s="51"/>
      <c r="BK5" s="51"/>
      <c r="BL5" s="51"/>
      <c r="BM5" s="21"/>
      <c r="BN5" s="21"/>
    </row>
    <row r="6" spans="1:66" x14ac:dyDescent="0.2">
      <c r="A6" s="20" t="str">
        <f t="shared" si="0"/>
        <v>mwg_a_QU_1</v>
      </c>
      <c r="B6" s="19" t="s">
        <v>3493</v>
      </c>
      <c r="C6" s="19" t="s">
        <v>503</v>
      </c>
      <c r="D6" s="44">
        <v>1</v>
      </c>
      <c r="E6" s="21">
        <v>100</v>
      </c>
      <c r="F6" s="21">
        <v>98.513317663719462</v>
      </c>
      <c r="G6" s="21">
        <v>94.196512769091555</v>
      </c>
      <c r="H6" s="21">
        <v>100.98154549038532</v>
      </c>
      <c r="I6" s="21">
        <v>105.61979388451499</v>
      </c>
      <c r="J6" s="21">
        <v>102.87321383917825</v>
      </c>
      <c r="K6" s="21">
        <v>112.53623501433326</v>
      </c>
      <c r="L6" s="21">
        <v>111.90877498930236</v>
      </c>
      <c r="M6" s="21">
        <v>109.11067559896237</v>
      </c>
      <c r="N6" s="21">
        <v>104.48511162027549</v>
      </c>
      <c r="O6" s="21">
        <v>104.47560244425055</v>
      </c>
      <c r="P6" s="21">
        <v>99.96388031400852</v>
      </c>
      <c r="Q6" s="21">
        <v>97.287022373211244</v>
      </c>
      <c r="R6" s="21">
        <v>96.924669997063845</v>
      </c>
      <c r="S6" s="21">
        <v>96.158822028801339</v>
      </c>
      <c r="T6" s="21">
        <v>98.058488544312155</v>
      </c>
      <c r="U6" s="21">
        <v>99.442817068893888</v>
      </c>
      <c r="V6" s="21">
        <v>101.46060305641154</v>
      </c>
      <c r="W6" s="21">
        <v>98.022565261755631</v>
      </c>
      <c r="X6" s="21">
        <v>100.27297469947297</v>
      </c>
      <c r="Y6" s="21">
        <v>101.73123055757696</v>
      </c>
      <c r="Z6" s="21">
        <v>100.90263450861382</v>
      </c>
      <c r="AA6" s="21">
        <v>102.28119559294019</v>
      </c>
      <c r="AB6" s="21">
        <v>101.29529518156608</v>
      </c>
      <c r="AC6" s="21">
        <v>99.821756481735591</v>
      </c>
      <c r="AD6" s="21">
        <v>103.6031102487665</v>
      </c>
      <c r="AE6" s="21">
        <v>103.64066505902612</v>
      </c>
      <c r="AF6" s="21">
        <v>104.69642808526419</v>
      </c>
      <c r="AG6" s="21">
        <v>107.47803076391465</v>
      </c>
      <c r="AH6" s="21">
        <v>109.46269308212131</v>
      </c>
      <c r="AI6" s="51">
        <v>110.66705483382533</v>
      </c>
      <c r="AJ6" s="51">
        <v>109.50753584912431</v>
      </c>
      <c r="AK6" s="51">
        <v>110.5590990643974</v>
      </c>
      <c r="AL6" s="51">
        <v>115.5883036311434</v>
      </c>
      <c r="AM6" s="51">
        <v>115.52949992961589</v>
      </c>
      <c r="AN6" s="51">
        <v>114.40662899447445</v>
      </c>
      <c r="AO6" s="51">
        <v>113.18727156555106</v>
      </c>
      <c r="AP6" s="51">
        <v>111.19142415893215</v>
      </c>
      <c r="AQ6" s="51">
        <v>113.42628004122517</v>
      </c>
      <c r="AR6" s="51">
        <v>111.44208725102729</v>
      </c>
      <c r="AS6" s="51">
        <v>114.2503477981742</v>
      </c>
      <c r="AT6" s="51">
        <v>112.32898586634394</v>
      </c>
      <c r="AU6" s="51">
        <v>114.19291935702259</v>
      </c>
      <c r="AV6" s="51">
        <v>112.97568404071983</v>
      </c>
      <c r="AW6" s="51">
        <v>113.74923397571821</v>
      </c>
      <c r="AX6" s="51">
        <v>113.3391667936318</v>
      </c>
      <c r="AY6" s="51">
        <v>113.99650195025953</v>
      </c>
      <c r="AZ6" s="51">
        <v>112.22063878291189</v>
      </c>
      <c r="BA6" s="51">
        <v>114.24808078247165</v>
      </c>
      <c r="BB6" s="51">
        <v>117.1708661595968</v>
      </c>
      <c r="BC6" s="51">
        <v>114.26507174425946</v>
      </c>
      <c r="BD6" s="51">
        <v>112.50844384024843</v>
      </c>
      <c r="BE6" s="51">
        <v>111.67449050600375</v>
      </c>
      <c r="BF6" s="51">
        <v>111.58976103660507</v>
      </c>
      <c r="BG6" s="51">
        <v>110.44351003853869</v>
      </c>
      <c r="BH6" s="51">
        <v>111.37107700724049</v>
      </c>
      <c r="BI6" s="51">
        <v>113.89480442297805</v>
      </c>
      <c r="BJ6" s="51"/>
      <c r="BK6" s="51"/>
      <c r="BL6" s="51"/>
      <c r="BM6" s="21"/>
      <c r="BN6" s="21"/>
    </row>
    <row r="7" spans="1:66" x14ac:dyDescent="0.2">
      <c r="A7" s="20" t="str">
        <f t="shared" si="0"/>
        <v>mwg_a_QU_2</v>
      </c>
      <c r="B7" s="19" t="s">
        <v>3493</v>
      </c>
      <c r="C7" s="19" t="s">
        <v>503</v>
      </c>
      <c r="D7" s="44">
        <v>2</v>
      </c>
      <c r="E7" s="21">
        <v>100</v>
      </c>
      <c r="F7" s="21">
        <v>92.236483953141047</v>
      </c>
      <c r="G7" s="21">
        <v>88.114171116857278</v>
      </c>
      <c r="H7" s="21">
        <v>87.500752793236686</v>
      </c>
      <c r="I7" s="21">
        <v>90.62685876589191</v>
      </c>
      <c r="J7" s="21">
        <v>89.081438632763096</v>
      </c>
      <c r="K7" s="21">
        <v>95.530700165138413</v>
      </c>
      <c r="L7" s="21">
        <v>96.012329209343619</v>
      </c>
      <c r="M7" s="21">
        <v>96.091219986413407</v>
      </c>
      <c r="N7" s="21">
        <v>95.748833049426267</v>
      </c>
      <c r="O7" s="21">
        <v>94.70715800146985</v>
      </c>
      <c r="P7" s="21">
        <v>92.217672385341714</v>
      </c>
      <c r="Q7" s="21">
        <v>89.487939666782793</v>
      </c>
      <c r="R7" s="21">
        <v>91.199754792766015</v>
      </c>
      <c r="S7" s="21">
        <v>92.542010058912965</v>
      </c>
      <c r="T7" s="21">
        <v>93.128173905680072</v>
      </c>
      <c r="U7" s="21">
        <v>94.21432882051748</v>
      </c>
      <c r="V7" s="21">
        <v>89.830918160934331</v>
      </c>
      <c r="W7" s="21">
        <v>92.563750336877831</v>
      </c>
      <c r="X7" s="21">
        <v>91.802994137023347</v>
      </c>
      <c r="Y7" s="21">
        <v>94.597036413056543</v>
      </c>
      <c r="Z7" s="21">
        <v>93.879713873642302</v>
      </c>
      <c r="AA7" s="21">
        <v>96.464978773068026</v>
      </c>
      <c r="AB7" s="21">
        <v>104.81370172742703</v>
      </c>
      <c r="AC7" s="21">
        <v>96.091311416218304</v>
      </c>
      <c r="AD7" s="21">
        <v>101.34535782280587</v>
      </c>
      <c r="AE7" s="21">
        <v>100.63288631165368</v>
      </c>
      <c r="AF7" s="21">
        <v>98.980890241220393</v>
      </c>
      <c r="AG7" s="21">
        <v>99.049710974887105</v>
      </c>
      <c r="AH7" s="21">
        <v>100.45673934543713</v>
      </c>
      <c r="AI7" s="51">
        <v>97.050455624185645</v>
      </c>
      <c r="AJ7" s="51">
        <v>97.635774408693962</v>
      </c>
      <c r="AK7" s="51">
        <v>99.441135560380999</v>
      </c>
      <c r="AL7" s="51">
        <v>104.10089610588294</v>
      </c>
      <c r="AM7" s="51">
        <v>106.06080778906311</v>
      </c>
      <c r="AN7" s="51">
        <v>103.99074032920888</v>
      </c>
      <c r="AO7" s="51">
        <v>104.58584339695005</v>
      </c>
      <c r="AP7" s="51">
        <v>102.43862020104422</v>
      </c>
      <c r="AQ7" s="51">
        <v>101.96033672371544</v>
      </c>
      <c r="AR7" s="51">
        <v>100.10376749480866</v>
      </c>
      <c r="AS7" s="51">
        <v>101.39091868865987</v>
      </c>
      <c r="AT7" s="51">
        <v>100.08995793159016</v>
      </c>
      <c r="AU7" s="51">
        <v>99.141072894435212</v>
      </c>
      <c r="AV7" s="51">
        <v>98.976519626390143</v>
      </c>
      <c r="AW7" s="51">
        <v>100.34939970414101</v>
      </c>
      <c r="AX7" s="51">
        <v>99.706230114114092</v>
      </c>
      <c r="AY7" s="51">
        <v>99.978025942135758</v>
      </c>
      <c r="AZ7" s="51">
        <v>99.608330863580107</v>
      </c>
      <c r="BA7" s="51">
        <v>101.33220611349303</v>
      </c>
      <c r="BB7" s="51">
        <v>103.24220680048852</v>
      </c>
      <c r="BC7" s="51">
        <v>101.23586300315455</v>
      </c>
      <c r="BD7" s="51">
        <v>100.68476214078399</v>
      </c>
      <c r="BE7" s="51">
        <v>99.098168401458992</v>
      </c>
      <c r="BF7" s="51">
        <v>96.631537445814658</v>
      </c>
      <c r="BG7" s="51">
        <v>98.564724919514319</v>
      </c>
      <c r="BH7" s="51">
        <v>98.335050313103096</v>
      </c>
      <c r="BI7" s="51">
        <v>99.806006041742521</v>
      </c>
      <c r="BJ7" s="51"/>
      <c r="BK7" s="51"/>
      <c r="BL7" s="51"/>
      <c r="BM7" s="21"/>
      <c r="BN7" s="21"/>
    </row>
    <row r="8" spans="1:66" x14ac:dyDescent="0.2">
      <c r="A8" s="20" t="str">
        <f t="shared" si="0"/>
        <v>mwg_a_QU_3</v>
      </c>
      <c r="B8" s="19" t="s">
        <v>3493</v>
      </c>
      <c r="C8" s="19" t="s">
        <v>503</v>
      </c>
      <c r="D8" s="44">
        <v>3</v>
      </c>
      <c r="E8" s="21">
        <v>100</v>
      </c>
      <c r="F8" s="21">
        <v>98.180843243523782</v>
      </c>
      <c r="G8" s="21">
        <v>95.005909953306684</v>
      </c>
      <c r="H8" s="21">
        <v>93.652698927127489</v>
      </c>
      <c r="I8" s="21">
        <v>96.560379244106215</v>
      </c>
      <c r="J8" s="21">
        <v>94.428292436122376</v>
      </c>
      <c r="K8" s="21">
        <v>103.11585900423093</v>
      </c>
      <c r="L8" s="21">
        <v>102.87713072642468</v>
      </c>
      <c r="M8" s="21">
        <v>102.16542548216796</v>
      </c>
      <c r="N8" s="21">
        <v>100.59593976576184</v>
      </c>
      <c r="O8" s="21">
        <v>102.1020598733152</v>
      </c>
      <c r="P8" s="21">
        <v>99.504507105016287</v>
      </c>
      <c r="Q8" s="21">
        <v>97.881247472523881</v>
      </c>
      <c r="R8" s="21">
        <v>98.78527167657181</v>
      </c>
      <c r="S8" s="21">
        <v>98.363567034759583</v>
      </c>
      <c r="T8" s="21">
        <v>99.155577036005567</v>
      </c>
      <c r="U8" s="21">
        <v>100.4004369643918</v>
      </c>
      <c r="V8" s="21">
        <v>102.80325281467458</v>
      </c>
      <c r="W8" s="21">
        <v>102.37300083801712</v>
      </c>
      <c r="X8" s="21">
        <v>101.97999660884641</v>
      </c>
      <c r="Y8" s="21">
        <v>104.69960117912447</v>
      </c>
      <c r="Z8" s="21">
        <v>104.82950787026253</v>
      </c>
      <c r="AA8" s="21">
        <v>106.54356727928138</v>
      </c>
      <c r="AB8" s="21">
        <v>107.15283713894705</v>
      </c>
      <c r="AC8" s="21">
        <v>103.95140511401817</v>
      </c>
      <c r="AD8" s="21">
        <v>106.5440816634635</v>
      </c>
      <c r="AE8" s="21">
        <v>104.20688932801043</v>
      </c>
      <c r="AF8" s="21">
        <v>105.8773868409661</v>
      </c>
      <c r="AG8" s="21">
        <v>106.57001682858002</v>
      </c>
      <c r="AH8" s="21">
        <v>108.05056463431235</v>
      </c>
      <c r="AI8" s="51">
        <v>106.41196269918834</v>
      </c>
      <c r="AJ8" s="51">
        <v>106.06668543284708</v>
      </c>
      <c r="AK8" s="51">
        <v>106.58198892525725</v>
      </c>
      <c r="AL8" s="51">
        <v>110.68090122597232</v>
      </c>
      <c r="AM8" s="51">
        <v>110.365774052815</v>
      </c>
      <c r="AN8" s="51">
        <v>110.62520564821412</v>
      </c>
      <c r="AO8" s="51">
        <v>109.50677728096791</v>
      </c>
      <c r="AP8" s="51">
        <v>107.47483271924652</v>
      </c>
      <c r="AQ8" s="51">
        <v>107.56361887511088</v>
      </c>
      <c r="AR8" s="51">
        <v>107.0953179503208</v>
      </c>
      <c r="AS8" s="51">
        <v>110.02989816550588</v>
      </c>
      <c r="AT8" s="51">
        <v>107.66836337047614</v>
      </c>
      <c r="AU8" s="51">
        <v>108.21654785299816</v>
      </c>
      <c r="AV8" s="51">
        <v>106.52406318893162</v>
      </c>
      <c r="AW8" s="51">
        <v>107.76030287841725</v>
      </c>
      <c r="AX8" s="51">
        <v>107.69386730863401</v>
      </c>
      <c r="AY8" s="51">
        <v>108.47545837670378</v>
      </c>
      <c r="AZ8" s="51">
        <v>105.91716678567613</v>
      </c>
      <c r="BA8" s="51">
        <v>108.01288931263842</v>
      </c>
      <c r="BB8" s="51">
        <v>111.02965921139712</v>
      </c>
      <c r="BC8" s="51">
        <v>107.92318443369109</v>
      </c>
      <c r="BD8" s="51">
        <v>107.67575521876715</v>
      </c>
      <c r="BE8" s="51">
        <v>105.53825108568115</v>
      </c>
      <c r="BF8" s="51">
        <v>105.27669868891279</v>
      </c>
      <c r="BG8" s="51">
        <v>105.17326856593003</v>
      </c>
      <c r="BH8" s="51">
        <v>105.85389743830123</v>
      </c>
      <c r="BI8" s="51">
        <v>107.66723465339044</v>
      </c>
      <c r="BJ8" s="51"/>
      <c r="BK8" s="51"/>
      <c r="BL8" s="51"/>
      <c r="BM8" s="21"/>
      <c r="BN8" s="21"/>
    </row>
    <row r="9" spans="1:66" x14ac:dyDescent="0.2">
      <c r="A9" s="20" t="str">
        <f t="shared" si="0"/>
        <v>mwg_a_QU_4</v>
      </c>
      <c r="B9" s="19" t="s">
        <v>3493</v>
      </c>
      <c r="C9" s="19" t="s">
        <v>503</v>
      </c>
      <c r="D9" s="44">
        <v>4</v>
      </c>
      <c r="E9" s="21">
        <v>100</v>
      </c>
      <c r="F9" s="21">
        <v>104.21182346517203</v>
      </c>
      <c r="G9" s="21">
        <v>103.02971379004518</v>
      </c>
      <c r="H9" s="21">
        <v>105.03290991651062</v>
      </c>
      <c r="I9" s="21">
        <v>108.54891702471312</v>
      </c>
      <c r="J9" s="21">
        <v>106.31800536083166</v>
      </c>
      <c r="K9" s="21">
        <v>116.37460231042149</v>
      </c>
      <c r="L9" s="21">
        <v>116.20614542810688</v>
      </c>
      <c r="M9" s="21">
        <v>115.36661658000327</v>
      </c>
      <c r="N9" s="21">
        <v>113.3873092216004</v>
      </c>
      <c r="O9" s="21">
        <v>115.27632128539412</v>
      </c>
      <c r="P9" s="21">
        <v>111.68664487951962</v>
      </c>
      <c r="Q9" s="21">
        <v>109.62554585738205</v>
      </c>
      <c r="R9" s="21">
        <v>110.81986025489665</v>
      </c>
      <c r="S9" s="21">
        <v>110.99157335025767</v>
      </c>
      <c r="T9" s="21">
        <v>111.78018568736454</v>
      </c>
      <c r="U9" s="21">
        <v>112.2301703333064</v>
      </c>
      <c r="V9" s="21">
        <v>113.69925006966388</v>
      </c>
      <c r="W9" s="21">
        <v>111.320278394566</v>
      </c>
      <c r="X9" s="21">
        <v>111.51135081510523</v>
      </c>
      <c r="Y9" s="21">
        <v>114.41260501889145</v>
      </c>
      <c r="Z9" s="21">
        <v>114.71922852934988</v>
      </c>
      <c r="AA9" s="21">
        <v>116.82119362115195</v>
      </c>
      <c r="AB9" s="21">
        <v>116.99462250371195</v>
      </c>
      <c r="AC9" s="21">
        <v>112.84330033246628</v>
      </c>
      <c r="AD9" s="21">
        <v>114.80314415070407</v>
      </c>
      <c r="AE9" s="21">
        <v>111.86523155918869</v>
      </c>
      <c r="AF9" s="21">
        <v>114.8047147837631</v>
      </c>
      <c r="AG9" s="21">
        <v>117.45757258607883</v>
      </c>
      <c r="AH9" s="21">
        <v>120.63779159232415</v>
      </c>
      <c r="AI9" s="51">
        <v>122.32916090445305</v>
      </c>
      <c r="AJ9" s="51">
        <v>121.09672058742484</v>
      </c>
      <c r="AK9" s="51">
        <v>121.8092627426353</v>
      </c>
      <c r="AL9" s="51">
        <v>126.83153375631575</v>
      </c>
      <c r="AM9" s="51">
        <v>125.50355864916489</v>
      </c>
      <c r="AN9" s="51">
        <v>125.03285767578434</v>
      </c>
      <c r="AO9" s="51">
        <v>123.07168315820046</v>
      </c>
      <c r="AP9" s="51">
        <v>121.62577118514876</v>
      </c>
      <c r="AQ9" s="51">
        <v>122.09652346327886</v>
      </c>
      <c r="AR9" s="51">
        <v>121.86290784126197</v>
      </c>
      <c r="AS9" s="51">
        <v>125.19810041007314</v>
      </c>
      <c r="AT9" s="51">
        <v>123.17350629537194</v>
      </c>
      <c r="AU9" s="51">
        <v>123.48448579796161</v>
      </c>
      <c r="AV9" s="51">
        <v>121.2882399231831</v>
      </c>
      <c r="AW9" s="51">
        <v>122.39799278865242</v>
      </c>
      <c r="AX9" s="51">
        <v>122.042508868746</v>
      </c>
      <c r="AY9" s="51">
        <v>122.87360064422784</v>
      </c>
      <c r="AZ9" s="51">
        <v>121.08957948017047</v>
      </c>
      <c r="BA9" s="51">
        <v>123.48845949208884</v>
      </c>
      <c r="BB9" s="51">
        <v>127.11057130599184</v>
      </c>
      <c r="BC9" s="51">
        <v>122.94062678165002</v>
      </c>
      <c r="BD9" s="51">
        <v>121.06335757694535</v>
      </c>
      <c r="BE9" s="51">
        <v>118.74969194171858</v>
      </c>
      <c r="BF9" s="51">
        <v>121.50149837764492</v>
      </c>
      <c r="BG9" s="51">
        <v>120.40743898074638</v>
      </c>
      <c r="BH9" s="51">
        <v>120.03719522952032</v>
      </c>
      <c r="BI9" s="51">
        <v>120.35008273521026</v>
      </c>
      <c r="BJ9" s="51"/>
      <c r="BK9" s="51"/>
      <c r="BL9" s="51"/>
      <c r="BM9" s="21"/>
      <c r="BN9" s="21"/>
    </row>
    <row r="10" spans="1:66" x14ac:dyDescent="0.2">
      <c r="A10" s="20" t="str">
        <f t="shared" si="0"/>
        <v>mwg_a_QU_5</v>
      </c>
      <c r="B10" s="19" t="s">
        <v>3493</v>
      </c>
      <c r="C10" s="19" t="s">
        <v>503</v>
      </c>
      <c r="D10" s="44">
        <v>5</v>
      </c>
      <c r="E10" s="21">
        <v>100</v>
      </c>
      <c r="F10" s="21">
        <v>99.542856693454866</v>
      </c>
      <c r="G10" s="21">
        <v>98.001891263856947</v>
      </c>
      <c r="H10" s="21">
        <v>102.3966883437555</v>
      </c>
      <c r="I10" s="21">
        <v>106.53824911765901</v>
      </c>
      <c r="J10" s="21">
        <v>104.34774660970314</v>
      </c>
      <c r="K10" s="21">
        <v>114.64524400198104</v>
      </c>
      <c r="L10" s="21">
        <v>114.42412803581163</v>
      </c>
      <c r="M10" s="21">
        <v>113.4614882986108</v>
      </c>
      <c r="N10" s="21">
        <v>111.19125315248061</v>
      </c>
      <c r="O10" s="21">
        <v>113.16326581694574</v>
      </c>
      <c r="P10" s="21">
        <v>109.62494325280609</v>
      </c>
      <c r="Q10" s="21">
        <v>107.40822113094374</v>
      </c>
      <c r="R10" s="21">
        <v>108.01417974720289</v>
      </c>
      <c r="S10" s="21">
        <v>107.40458328612404</v>
      </c>
      <c r="T10" s="21">
        <v>108.44050302415988</v>
      </c>
      <c r="U10" s="21">
        <v>109.25581903215853</v>
      </c>
      <c r="V10" s="21">
        <v>111.51925979457336</v>
      </c>
      <c r="W10" s="21">
        <v>111.33448476452783</v>
      </c>
      <c r="X10" s="21">
        <v>110.59464862775496</v>
      </c>
      <c r="Y10" s="21">
        <v>114.18342682828549</v>
      </c>
      <c r="Z10" s="21">
        <v>114.84002051637819</v>
      </c>
      <c r="AA10" s="21">
        <v>116.55160393133339</v>
      </c>
      <c r="AB10" s="21">
        <v>116.29865763803321</v>
      </c>
      <c r="AC10" s="21">
        <v>112.49233515125454</v>
      </c>
      <c r="AD10" s="21">
        <v>114.60722548784408</v>
      </c>
      <c r="AE10" s="21">
        <v>112.373170790317</v>
      </c>
      <c r="AF10" s="21">
        <v>115.87295445151619</v>
      </c>
      <c r="AG10" s="21">
        <v>118.47077365094047</v>
      </c>
      <c r="AH10" s="21">
        <v>120.47244919626094</v>
      </c>
      <c r="AI10" s="51">
        <v>121.59333632137881</v>
      </c>
      <c r="AJ10" s="51">
        <v>119.8551287449104</v>
      </c>
      <c r="AK10" s="51">
        <v>120.66447818568074</v>
      </c>
      <c r="AL10" s="51">
        <v>125.82162169789586</v>
      </c>
      <c r="AM10" s="51">
        <v>124.03159792405536</v>
      </c>
      <c r="AN10" s="51">
        <v>123.22048806539043</v>
      </c>
      <c r="AO10" s="51">
        <v>121.67548067895126</v>
      </c>
      <c r="AP10" s="51">
        <v>120.22165211133351</v>
      </c>
      <c r="AQ10" s="51">
        <v>121.43779812859175</v>
      </c>
      <c r="AR10" s="51">
        <v>120.44611199543134</v>
      </c>
      <c r="AS10" s="51">
        <v>124.43690536522432</v>
      </c>
      <c r="AT10" s="51">
        <v>122.22307761963948</v>
      </c>
      <c r="AU10" s="51">
        <v>124.00942709217657</v>
      </c>
      <c r="AV10" s="51">
        <v>121.71468149904483</v>
      </c>
      <c r="AW10" s="51">
        <v>122.15643280075462</v>
      </c>
      <c r="AX10" s="51">
        <v>121.77476314941116</v>
      </c>
      <c r="AY10" s="51">
        <v>122.72360711880272</v>
      </c>
      <c r="AZ10" s="51">
        <v>120.528581941475</v>
      </c>
      <c r="BA10" s="51">
        <v>123.33262850802925</v>
      </c>
      <c r="BB10" s="51">
        <v>127.42839938313584</v>
      </c>
      <c r="BC10" s="51">
        <v>122.88814682538948</v>
      </c>
      <c r="BD10" s="51">
        <v>123.05122613630199</v>
      </c>
      <c r="BE10" s="51">
        <v>119.01060248407927</v>
      </c>
      <c r="BF10" s="51">
        <v>118.94151426161498</v>
      </c>
      <c r="BG10" s="51">
        <v>118.75659142550165</v>
      </c>
      <c r="BH10" s="51">
        <v>120.11668272869028</v>
      </c>
      <c r="BI10" s="51">
        <v>122.02778065317786</v>
      </c>
      <c r="BJ10" s="51"/>
      <c r="BK10" s="51"/>
      <c r="BL10" s="51"/>
      <c r="BM10" s="21"/>
      <c r="BN10" s="21"/>
    </row>
    <row r="11" spans="1:66" x14ac:dyDescent="0.2">
      <c r="A11" s="20" t="str">
        <f t="shared" si="0"/>
        <v>mwg_a_QU_6</v>
      </c>
      <c r="B11" s="19" t="s">
        <v>3493</v>
      </c>
      <c r="C11" s="19" t="s">
        <v>503</v>
      </c>
      <c r="D11" s="44">
        <v>6</v>
      </c>
      <c r="E11" s="21">
        <v>100</v>
      </c>
      <c r="F11" s="21">
        <v>99.997327681866182</v>
      </c>
      <c r="G11" s="21">
        <v>99.832286018225162</v>
      </c>
      <c r="H11" s="21">
        <v>99.371843821454874</v>
      </c>
      <c r="I11" s="21">
        <v>102.12087385888367</v>
      </c>
      <c r="J11" s="21">
        <v>100.08440341203797</v>
      </c>
      <c r="K11" s="21">
        <v>109.28400198626396</v>
      </c>
      <c r="L11" s="21">
        <v>109.55191005453608</v>
      </c>
      <c r="M11" s="21">
        <v>109.16970473161014</v>
      </c>
      <c r="N11" s="21">
        <v>107.95515427743321</v>
      </c>
      <c r="O11" s="21">
        <v>109.68883625239299</v>
      </c>
      <c r="P11" s="21">
        <v>106.65982372121239</v>
      </c>
      <c r="Q11" s="21">
        <v>104.53340317598408</v>
      </c>
      <c r="R11" s="21">
        <v>105.28504865066357</v>
      </c>
      <c r="S11" s="21">
        <v>105.07649703385407</v>
      </c>
      <c r="T11" s="21">
        <v>106.26433374824198</v>
      </c>
      <c r="U11" s="21">
        <v>107.57451203114647</v>
      </c>
      <c r="V11" s="21">
        <v>109.54552597935934</v>
      </c>
      <c r="W11" s="21">
        <v>109.39425477411821</v>
      </c>
      <c r="X11" s="21">
        <v>109.59301697343943</v>
      </c>
      <c r="Y11" s="21">
        <v>112.6757776355393</v>
      </c>
      <c r="Z11" s="21">
        <v>112.09953535692519</v>
      </c>
      <c r="AA11" s="21">
        <v>113.38598828892319</v>
      </c>
      <c r="AB11" s="21">
        <v>113.07982304433312</v>
      </c>
      <c r="AC11" s="21">
        <v>110.00757857088061</v>
      </c>
      <c r="AD11" s="21">
        <v>112.35286529543869</v>
      </c>
      <c r="AE11" s="21">
        <v>110.94610208089944</v>
      </c>
      <c r="AF11" s="21">
        <v>113.8836501852069</v>
      </c>
      <c r="AG11" s="21">
        <v>115.37357754088049</v>
      </c>
      <c r="AH11" s="21">
        <v>115.78797384809806</v>
      </c>
      <c r="AI11" s="51">
        <v>115.04897417891848</v>
      </c>
      <c r="AJ11" s="51">
        <v>113.7398381511566</v>
      </c>
      <c r="AK11" s="51">
        <v>114.19587729472931</v>
      </c>
      <c r="AL11" s="51">
        <v>118.92057512897125</v>
      </c>
      <c r="AM11" s="51">
        <v>118.29631101684946</v>
      </c>
      <c r="AN11" s="51">
        <v>118.01484676749298</v>
      </c>
      <c r="AO11" s="51">
        <v>116.55730941393998</v>
      </c>
      <c r="AP11" s="51">
        <v>114.47013235535701</v>
      </c>
      <c r="AQ11" s="51">
        <v>115.09814709230083</v>
      </c>
      <c r="AR11" s="51">
        <v>115.17576813978533</v>
      </c>
      <c r="AS11" s="51">
        <v>119.46800856062735</v>
      </c>
      <c r="AT11" s="51">
        <v>116.00706155480293</v>
      </c>
      <c r="AU11" s="51">
        <v>116.87200680842722</v>
      </c>
      <c r="AV11" s="51">
        <v>114.72971981237504</v>
      </c>
      <c r="AW11" s="51">
        <v>115.9036193621377</v>
      </c>
      <c r="AX11" s="51">
        <v>115.87108997435899</v>
      </c>
      <c r="AY11" s="51">
        <v>116.82280455282196</v>
      </c>
      <c r="AZ11" s="51">
        <v>114.02905772727732</v>
      </c>
      <c r="BA11" s="51">
        <v>116.40809009540042</v>
      </c>
      <c r="BB11" s="51">
        <v>119.95972431083499</v>
      </c>
      <c r="BC11" s="51">
        <v>116.26035960201268</v>
      </c>
      <c r="BD11" s="51">
        <v>114.81223767553941</v>
      </c>
      <c r="BE11" s="51">
        <v>113.01970516455127</v>
      </c>
      <c r="BF11" s="51">
        <v>112.69269979146974</v>
      </c>
      <c r="BG11" s="51">
        <v>112.38663763773242</v>
      </c>
      <c r="BH11" s="51">
        <v>113.74299321263041</v>
      </c>
      <c r="BI11" s="51">
        <v>115.3218908202972</v>
      </c>
      <c r="BJ11" s="51"/>
      <c r="BK11" s="51"/>
      <c r="BL11" s="51"/>
      <c r="BM11" s="21"/>
      <c r="BN11" s="21"/>
    </row>
    <row r="12" spans="1:66" x14ac:dyDescent="0.2">
      <c r="A12" s="20" t="str">
        <f t="shared" si="0"/>
        <v>mwg_a_QU_7</v>
      </c>
      <c r="B12" s="19" t="s">
        <v>3493</v>
      </c>
      <c r="C12" s="19" t="s">
        <v>503</v>
      </c>
      <c r="D12" s="44">
        <v>7</v>
      </c>
      <c r="E12" s="21">
        <v>100</v>
      </c>
      <c r="F12" s="21">
        <v>91.069287234771394</v>
      </c>
      <c r="G12" s="21">
        <v>94.607120457873833</v>
      </c>
      <c r="H12" s="21">
        <v>93.537436475035705</v>
      </c>
      <c r="I12" s="21">
        <v>95.681571618071814</v>
      </c>
      <c r="J12" s="21">
        <v>92.199528230113245</v>
      </c>
      <c r="K12" s="21">
        <v>101.17999244690097</v>
      </c>
      <c r="L12" s="21">
        <v>101.2656607610662</v>
      </c>
      <c r="M12" s="21">
        <v>99.586490118846086</v>
      </c>
      <c r="N12" s="21">
        <v>97.635585996910493</v>
      </c>
      <c r="O12" s="21">
        <v>100.88812106688427</v>
      </c>
      <c r="P12" s="21">
        <v>98.238975851029281</v>
      </c>
      <c r="Q12" s="21">
        <v>96.756008487926465</v>
      </c>
      <c r="R12" s="21">
        <v>97.566869872532564</v>
      </c>
      <c r="S12" s="21">
        <v>97.629928228660404</v>
      </c>
      <c r="T12" s="21">
        <v>100.10299237251769</v>
      </c>
      <c r="U12" s="21">
        <v>101.01830199001994</v>
      </c>
      <c r="V12" s="21">
        <v>102.95283684439613</v>
      </c>
      <c r="W12" s="21">
        <v>98.820881457008426</v>
      </c>
      <c r="X12" s="21">
        <v>99.081884856019272</v>
      </c>
      <c r="Y12" s="21">
        <v>100.3808723738799</v>
      </c>
      <c r="Z12" s="21">
        <v>99.030701841571485</v>
      </c>
      <c r="AA12" s="21">
        <v>102.07153747165283</v>
      </c>
      <c r="AB12" s="21">
        <v>103.99372008735597</v>
      </c>
      <c r="AC12" s="21">
        <v>100.88322817676234</v>
      </c>
      <c r="AD12" s="21">
        <v>101.4085381233826</v>
      </c>
      <c r="AE12" s="21">
        <v>98.493386739223908</v>
      </c>
      <c r="AF12" s="21">
        <v>99.06229491406917</v>
      </c>
      <c r="AG12" s="21">
        <v>100.49166988850315</v>
      </c>
      <c r="AH12" s="21">
        <v>104.8661988963904</v>
      </c>
      <c r="AI12" s="51">
        <v>106.95442860992324</v>
      </c>
      <c r="AJ12" s="51">
        <v>107.33294641194871</v>
      </c>
      <c r="AK12" s="51">
        <v>108.24559371530862</v>
      </c>
      <c r="AL12" s="51">
        <v>112.11886167639487</v>
      </c>
      <c r="AM12" s="51">
        <v>112.61308313442839</v>
      </c>
      <c r="AN12" s="51">
        <v>111.50326680735829</v>
      </c>
      <c r="AO12" s="51">
        <v>113.42737064578412</v>
      </c>
      <c r="AP12" s="51">
        <v>113.10705866648365</v>
      </c>
      <c r="AQ12" s="51">
        <v>115.6988763819391</v>
      </c>
      <c r="AR12" s="51">
        <v>113.71892696625019</v>
      </c>
      <c r="AS12" s="51">
        <v>113.88364148524425</v>
      </c>
      <c r="AT12" s="51">
        <v>111.0610689361398</v>
      </c>
      <c r="AU12" s="51">
        <v>110.10130033000178</v>
      </c>
      <c r="AV12" s="51">
        <v>105.8143551434368</v>
      </c>
      <c r="AW12" s="51">
        <v>104.99297765105666</v>
      </c>
      <c r="AX12" s="51">
        <v>105.89560527564718</v>
      </c>
      <c r="AY12" s="51">
        <v>108.00505086949912</v>
      </c>
      <c r="AZ12" s="51">
        <v>104.94084872807889</v>
      </c>
      <c r="BA12" s="51">
        <v>104.49706604180268</v>
      </c>
      <c r="BB12" s="51">
        <v>109.88018882460584</v>
      </c>
      <c r="BC12" s="51">
        <v>106.95487700262684</v>
      </c>
      <c r="BD12" s="51">
        <v>105.08380727673676</v>
      </c>
      <c r="BE12" s="51">
        <v>103.449187903129</v>
      </c>
      <c r="BF12" s="51">
        <v>102.80774446799441</v>
      </c>
      <c r="BG12" s="51">
        <v>103.33998859481011</v>
      </c>
      <c r="BH12" s="51">
        <v>103.09307229083167</v>
      </c>
      <c r="BI12" s="51">
        <v>103.13886430084077</v>
      </c>
      <c r="BJ12" s="51"/>
      <c r="BK12" s="51"/>
      <c r="BL12" s="51"/>
      <c r="BM12" s="21"/>
      <c r="BN12" s="21"/>
    </row>
    <row r="13" spans="1:66" x14ac:dyDescent="0.2">
      <c r="A13" s="20" t="str">
        <f t="shared" si="0"/>
        <v>mwg_a_QU_8</v>
      </c>
      <c r="B13" s="19" t="s">
        <v>3493</v>
      </c>
      <c r="C13" s="19" t="s">
        <v>503</v>
      </c>
      <c r="D13" s="44">
        <v>8</v>
      </c>
      <c r="E13" s="21">
        <v>100</v>
      </c>
      <c r="F13" s="21">
        <v>90.721304652549634</v>
      </c>
      <c r="G13" s="21">
        <v>91.956773321034532</v>
      </c>
      <c r="H13" s="21">
        <v>95.323675433254394</v>
      </c>
      <c r="I13" s="21">
        <v>99.235928003488965</v>
      </c>
      <c r="J13" s="21">
        <v>96.628933865805607</v>
      </c>
      <c r="K13" s="21">
        <v>106.13768117878566</v>
      </c>
      <c r="L13" s="21">
        <v>106.46144560157795</v>
      </c>
      <c r="M13" s="21">
        <v>105.31350612544858</v>
      </c>
      <c r="N13" s="21">
        <v>103.0977048388892</v>
      </c>
      <c r="O13" s="21">
        <v>103.98676194967548</v>
      </c>
      <c r="P13" s="21">
        <v>100.91478412064114</v>
      </c>
      <c r="Q13" s="21">
        <v>98.999117474015407</v>
      </c>
      <c r="R13" s="21">
        <v>98.62379932156243</v>
      </c>
      <c r="S13" s="21">
        <v>96.81990718155545</v>
      </c>
      <c r="T13" s="21">
        <v>98.298163141685166</v>
      </c>
      <c r="U13" s="21">
        <v>99.627859319136732</v>
      </c>
      <c r="V13" s="21">
        <v>101.04251824218397</v>
      </c>
      <c r="W13" s="21">
        <v>94.094657645619449</v>
      </c>
      <c r="X13" s="21">
        <v>99.594347804558794</v>
      </c>
      <c r="Y13" s="21">
        <v>101.86484270732265</v>
      </c>
      <c r="Z13" s="21">
        <v>101.42196632434862</v>
      </c>
      <c r="AA13" s="21">
        <v>106.26258587037472</v>
      </c>
      <c r="AB13" s="21">
        <v>106.58901118846525</v>
      </c>
      <c r="AC13" s="21">
        <v>107.24770937150944</v>
      </c>
      <c r="AD13" s="21">
        <v>110.16343289434325</v>
      </c>
      <c r="AE13" s="21">
        <v>108.69050793454964</v>
      </c>
      <c r="AF13" s="21">
        <v>112.91581215164948</v>
      </c>
      <c r="AG13" s="21">
        <v>112.29704542250741</v>
      </c>
      <c r="AH13" s="21">
        <v>116.39688236515802</v>
      </c>
      <c r="AI13" s="51">
        <v>110.08481546728434</v>
      </c>
      <c r="AJ13" s="51">
        <v>104.9218148425611</v>
      </c>
      <c r="AK13" s="51">
        <v>102.65730969867566</v>
      </c>
      <c r="AL13" s="51">
        <v>102.74626747097591</v>
      </c>
      <c r="AM13" s="51">
        <v>102.10092503086943</v>
      </c>
      <c r="AN13" s="51">
        <v>101.3913313062076</v>
      </c>
      <c r="AO13" s="51">
        <v>100.74594805851255</v>
      </c>
      <c r="AP13" s="51">
        <v>100.43449842149418</v>
      </c>
      <c r="AQ13" s="51">
        <v>103.90707773143846</v>
      </c>
      <c r="AR13" s="51">
        <v>103.66107663702154</v>
      </c>
      <c r="AS13" s="51">
        <v>105.50011733159988</v>
      </c>
      <c r="AT13" s="51">
        <v>101.94194451638371</v>
      </c>
      <c r="AU13" s="51">
        <v>102.3935274978427</v>
      </c>
      <c r="AV13" s="51">
        <v>98.014619864227242</v>
      </c>
      <c r="AW13" s="51">
        <v>96.599928038536092</v>
      </c>
      <c r="AX13" s="51">
        <v>95.51354128002076</v>
      </c>
      <c r="AY13" s="51">
        <v>96.098618102639932</v>
      </c>
      <c r="AZ13" s="51">
        <v>92.706681467821241</v>
      </c>
      <c r="BA13" s="51">
        <v>96.773157026748223</v>
      </c>
      <c r="BB13" s="51">
        <v>98.316810261172421</v>
      </c>
      <c r="BC13" s="51">
        <v>95.131627784997562</v>
      </c>
      <c r="BD13" s="51">
        <v>92.955691790282842</v>
      </c>
      <c r="BE13" s="51">
        <v>92.665904416680291</v>
      </c>
      <c r="BF13" s="51">
        <v>93.68180601470219</v>
      </c>
      <c r="BG13" s="51">
        <v>92.574312476596589</v>
      </c>
      <c r="BH13" s="51">
        <v>91.279390065580813</v>
      </c>
      <c r="BI13" s="51">
        <v>93.295211382378312</v>
      </c>
      <c r="BJ13" s="51"/>
      <c r="BK13" s="51"/>
      <c r="BL13" s="51"/>
      <c r="BM13" s="21"/>
      <c r="BN13" s="21"/>
    </row>
    <row r="14" spans="1:66" x14ac:dyDescent="0.2">
      <c r="A14" s="20" t="str">
        <f t="shared" si="0"/>
        <v>mwg_n_QU_1</v>
      </c>
      <c r="B14" s="19" t="s">
        <v>3494</v>
      </c>
      <c r="C14" s="19" t="s">
        <v>503</v>
      </c>
      <c r="D14" s="44">
        <v>1</v>
      </c>
      <c r="E14" s="21">
        <v>100</v>
      </c>
      <c r="F14" s="21">
        <v>92.69174101585908</v>
      </c>
      <c r="G14" s="21">
        <v>89.766142948757803</v>
      </c>
      <c r="H14" s="21">
        <v>96.061181322312692</v>
      </c>
      <c r="I14" s="21">
        <v>100.87789271577958</v>
      </c>
      <c r="J14" s="21">
        <v>98.914533196449867</v>
      </c>
      <c r="K14" s="21">
        <v>108.45286133150675</v>
      </c>
      <c r="L14" s="21">
        <v>109.19839794958477</v>
      </c>
      <c r="M14" s="21">
        <v>107.26953637439864</v>
      </c>
      <c r="N14" s="21">
        <v>104.12185933143634</v>
      </c>
      <c r="O14" s="21">
        <v>104.57026897334663</v>
      </c>
      <c r="P14" s="21">
        <v>101.31659670463738</v>
      </c>
      <c r="Q14" s="21">
        <v>100.13642469809751</v>
      </c>
      <c r="R14" s="21">
        <v>100.43209038246744</v>
      </c>
      <c r="S14" s="21">
        <v>99.904352266726832</v>
      </c>
      <c r="T14" s="21">
        <v>102.5804447769908</v>
      </c>
      <c r="U14" s="21">
        <v>104.60656319442867</v>
      </c>
      <c r="V14" s="21">
        <v>107.3016481365177</v>
      </c>
      <c r="W14" s="21">
        <v>104.57092033235223</v>
      </c>
      <c r="X14" s="21">
        <v>105.98459522967225</v>
      </c>
      <c r="Y14" s="21">
        <v>107.67031490339949</v>
      </c>
      <c r="Z14" s="21">
        <v>107.58673172450359</v>
      </c>
      <c r="AA14" s="21">
        <v>109.72016545086677</v>
      </c>
      <c r="AB14" s="21">
        <v>107.88034539730585</v>
      </c>
      <c r="AC14" s="21">
        <v>108.08899392687192</v>
      </c>
      <c r="AD14" s="21">
        <v>112.01470836401714</v>
      </c>
      <c r="AE14" s="21">
        <v>111.71061300970845</v>
      </c>
      <c r="AF14" s="21">
        <v>111.67856213433606</v>
      </c>
      <c r="AG14" s="21">
        <v>114.32048184633197</v>
      </c>
      <c r="AH14" s="21">
        <v>116.6724305333555</v>
      </c>
      <c r="AI14" s="51">
        <v>117.3801829596796</v>
      </c>
      <c r="AJ14" s="51">
        <v>114.96771735569196</v>
      </c>
      <c r="AK14" s="51">
        <v>113.61138546671148</v>
      </c>
      <c r="AL14" s="51">
        <v>116.51354249231231</v>
      </c>
      <c r="AM14" s="51">
        <v>115.23985823172067</v>
      </c>
      <c r="AN14" s="51">
        <v>114.2763273321265</v>
      </c>
      <c r="AO14" s="51">
        <v>111.62099954446703</v>
      </c>
      <c r="AP14" s="51">
        <v>108.50355438147268</v>
      </c>
      <c r="AQ14" s="51">
        <v>110.21239659144271</v>
      </c>
      <c r="AR14" s="51">
        <v>108.36477400197472</v>
      </c>
      <c r="AS14" s="51">
        <v>112.27732443532155</v>
      </c>
      <c r="AT14" s="51">
        <v>111.05771599333423</v>
      </c>
      <c r="AU14" s="51">
        <v>111.32161321007507</v>
      </c>
      <c r="AV14" s="51">
        <v>109.27990887250989</v>
      </c>
      <c r="AW14" s="51">
        <v>110.27895503524685</v>
      </c>
      <c r="AX14" s="51">
        <v>110.95195895687482</v>
      </c>
      <c r="AY14" s="51">
        <v>111.09754984724513</v>
      </c>
      <c r="AZ14" s="51">
        <v>109.26612504163289</v>
      </c>
      <c r="BA14" s="51">
        <v>110.26007521167426</v>
      </c>
      <c r="BB14" s="51">
        <v>111.66086197013013</v>
      </c>
      <c r="BC14" s="51">
        <v>109.75219016550585</v>
      </c>
      <c r="BD14" s="51">
        <v>110.08241377331703</v>
      </c>
      <c r="BE14" s="51">
        <v>109.13351786413699</v>
      </c>
      <c r="BF14" s="51">
        <v>110.93322018830365</v>
      </c>
      <c r="BG14" s="51">
        <v>109.22414804722602</v>
      </c>
      <c r="BH14" s="51">
        <v>110.14306940620875</v>
      </c>
      <c r="BI14" s="51">
        <v>110.79702347843576</v>
      </c>
      <c r="BJ14" s="51"/>
      <c r="BK14" s="51"/>
      <c r="BL14" s="51"/>
      <c r="BM14" s="21"/>
      <c r="BN14" s="21"/>
    </row>
    <row r="15" spans="1:66" x14ac:dyDescent="0.2">
      <c r="A15" s="20" t="str">
        <f t="shared" si="0"/>
        <v>mwg_n_QU_2</v>
      </c>
      <c r="B15" s="19" t="s">
        <v>3494</v>
      </c>
      <c r="C15" s="19" t="s">
        <v>503</v>
      </c>
      <c r="D15" s="44">
        <v>2</v>
      </c>
      <c r="E15" s="21">
        <v>100</v>
      </c>
      <c r="F15" s="21">
        <v>86.842748263071655</v>
      </c>
      <c r="G15" s="21">
        <v>83.963176096538987</v>
      </c>
      <c r="H15" s="21">
        <v>85.166351728429689</v>
      </c>
      <c r="I15" s="21">
        <v>89.08559616384251</v>
      </c>
      <c r="J15" s="21">
        <v>88.162821122731003</v>
      </c>
      <c r="K15" s="21">
        <v>91.412394322962982</v>
      </c>
      <c r="L15" s="21">
        <v>90.397308923993705</v>
      </c>
      <c r="M15" s="21">
        <v>91.452190760694236</v>
      </c>
      <c r="N15" s="21">
        <v>92.533352338296638</v>
      </c>
      <c r="O15" s="21">
        <v>90.033250988710989</v>
      </c>
      <c r="P15" s="21">
        <v>88.520692596540314</v>
      </c>
      <c r="Q15" s="21">
        <v>87.003944292531799</v>
      </c>
      <c r="R15" s="21">
        <v>89.51889997800771</v>
      </c>
      <c r="S15" s="21">
        <v>91.431052698562581</v>
      </c>
      <c r="T15" s="21">
        <v>92.468900182393682</v>
      </c>
      <c r="U15" s="21">
        <v>94.403394903541169</v>
      </c>
      <c r="V15" s="21">
        <v>86.685995133523207</v>
      </c>
      <c r="W15" s="21">
        <v>92.344437795317944</v>
      </c>
      <c r="X15" s="21">
        <v>89.643731715493857</v>
      </c>
      <c r="Y15" s="21">
        <v>92.868973976632802</v>
      </c>
      <c r="Z15" s="21">
        <v>92.929137559685799</v>
      </c>
      <c r="AA15" s="21">
        <v>97.150458819051295</v>
      </c>
      <c r="AB15" s="21">
        <v>107.26664912806922</v>
      </c>
      <c r="AC15" s="21">
        <v>98.22772074228547</v>
      </c>
      <c r="AD15" s="21">
        <v>105.213387854068</v>
      </c>
      <c r="AE15" s="21">
        <v>103.70514153851505</v>
      </c>
      <c r="AF15" s="21">
        <v>98.872341048149408</v>
      </c>
      <c r="AG15" s="21">
        <v>98.140250448058737</v>
      </c>
      <c r="AH15" s="21">
        <v>99.325247828152129</v>
      </c>
      <c r="AI15" s="51">
        <v>95.045585870053714</v>
      </c>
      <c r="AJ15" s="51">
        <v>95.298643329391396</v>
      </c>
      <c r="AK15" s="51">
        <v>94.163299444338094</v>
      </c>
      <c r="AL15" s="51">
        <v>95.401492608779876</v>
      </c>
      <c r="AM15" s="51">
        <v>96.616952918975315</v>
      </c>
      <c r="AN15" s="51">
        <v>95.003250853074206</v>
      </c>
      <c r="AO15" s="51">
        <v>94.775571065899385</v>
      </c>
      <c r="AP15" s="51">
        <v>93.565907189873215</v>
      </c>
      <c r="AQ15" s="51">
        <v>92.840429719494509</v>
      </c>
      <c r="AR15" s="51">
        <v>90.634628567868489</v>
      </c>
      <c r="AS15" s="51">
        <v>92.263155974407766</v>
      </c>
      <c r="AT15" s="51">
        <v>90.633166451099925</v>
      </c>
      <c r="AU15" s="51">
        <v>88.702520279201053</v>
      </c>
      <c r="AV15" s="51">
        <v>87.930087014050969</v>
      </c>
      <c r="AW15" s="51">
        <v>89.687504027466673</v>
      </c>
      <c r="AX15" s="51">
        <v>89.232160438335356</v>
      </c>
      <c r="AY15" s="51">
        <v>89.324962031554691</v>
      </c>
      <c r="AZ15" s="51">
        <v>88.473873955805203</v>
      </c>
      <c r="BA15" s="51">
        <v>89.260688359517843</v>
      </c>
      <c r="BB15" s="51">
        <v>89.481871763597354</v>
      </c>
      <c r="BC15" s="51">
        <v>89.079966860172533</v>
      </c>
      <c r="BD15" s="51">
        <v>89.167854789042693</v>
      </c>
      <c r="BE15" s="51">
        <v>88.787337424626813</v>
      </c>
      <c r="BF15" s="51">
        <v>88.736624875232707</v>
      </c>
      <c r="BG15" s="51">
        <v>89.730308628727983</v>
      </c>
      <c r="BH15" s="51">
        <v>89.322202251935749</v>
      </c>
      <c r="BI15" s="51">
        <v>88.874349592311248</v>
      </c>
      <c r="BJ15" s="51"/>
      <c r="BK15" s="51"/>
      <c r="BL15" s="51"/>
      <c r="BM15" s="21"/>
      <c r="BN15" s="21"/>
    </row>
    <row r="16" spans="1:66" x14ac:dyDescent="0.2">
      <c r="A16" s="20" t="str">
        <f t="shared" si="0"/>
        <v>mwg_n_QU_3</v>
      </c>
      <c r="B16" s="19" t="s">
        <v>3494</v>
      </c>
      <c r="C16" s="19" t="s">
        <v>503</v>
      </c>
      <c r="D16" s="44">
        <v>3</v>
      </c>
      <c r="E16" s="21">
        <v>100</v>
      </c>
      <c r="F16" s="21">
        <v>94.834487287995316</v>
      </c>
      <c r="G16" s="21">
        <v>94.876520985339312</v>
      </c>
      <c r="H16" s="21">
        <v>92.062982641077269</v>
      </c>
      <c r="I16" s="21">
        <v>95.260089911996516</v>
      </c>
      <c r="J16" s="21">
        <v>93.554501122637916</v>
      </c>
      <c r="K16" s="21">
        <v>102.10040610200906</v>
      </c>
      <c r="L16" s="21">
        <v>102.81906438682566</v>
      </c>
      <c r="M16" s="21">
        <v>102.6535177876647</v>
      </c>
      <c r="N16" s="21">
        <v>102.02489554706699</v>
      </c>
      <c r="O16" s="21">
        <v>103.95180191409253</v>
      </c>
      <c r="P16" s="21">
        <v>102.13290698315222</v>
      </c>
      <c r="Q16" s="21">
        <v>101.28433596375616</v>
      </c>
      <c r="R16" s="21">
        <v>102.78937953140228</v>
      </c>
      <c r="S16" s="21">
        <v>102.63986312094693</v>
      </c>
      <c r="T16" s="21">
        <v>104.38739633393872</v>
      </c>
      <c r="U16" s="21">
        <v>106.59183059527277</v>
      </c>
      <c r="V16" s="21">
        <v>109.56277076481071</v>
      </c>
      <c r="W16" s="21">
        <v>110.08346824411647</v>
      </c>
      <c r="X16" s="21">
        <v>108.24319858609846</v>
      </c>
      <c r="Y16" s="21">
        <v>111.63088142096377</v>
      </c>
      <c r="Z16" s="21">
        <v>113.26755411324324</v>
      </c>
      <c r="AA16" s="21">
        <v>116.19322375309235</v>
      </c>
      <c r="AB16" s="21">
        <v>114.82806052275475</v>
      </c>
      <c r="AC16" s="21">
        <v>114.47261008116878</v>
      </c>
      <c r="AD16" s="21">
        <v>117.58037989042396</v>
      </c>
      <c r="AE16" s="21">
        <v>114.9904666478055</v>
      </c>
      <c r="AF16" s="21">
        <v>114.56874970861526</v>
      </c>
      <c r="AG16" s="21">
        <v>114.8676399540547</v>
      </c>
      <c r="AH16" s="21">
        <v>116.43169685853942</v>
      </c>
      <c r="AI16" s="51">
        <v>113.14744136831587</v>
      </c>
      <c r="AJ16" s="51">
        <v>111.02021536169724</v>
      </c>
      <c r="AK16" s="51">
        <v>108.52302579866848</v>
      </c>
      <c r="AL16" s="51">
        <v>110.12310894113308</v>
      </c>
      <c r="AM16" s="51">
        <v>109.0248541153632</v>
      </c>
      <c r="AN16" s="51">
        <v>108.99241281362571</v>
      </c>
      <c r="AO16" s="51">
        <v>106.64241179006895</v>
      </c>
      <c r="AP16" s="51">
        <v>104.28107428619006</v>
      </c>
      <c r="AQ16" s="51">
        <v>103.65268865825274</v>
      </c>
      <c r="AR16" s="51">
        <v>103.22738015082071</v>
      </c>
      <c r="AS16" s="51">
        <v>107.12466111892806</v>
      </c>
      <c r="AT16" s="51">
        <v>105.29483114702083</v>
      </c>
      <c r="AU16" s="51">
        <v>104.47467671969403</v>
      </c>
      <c r="AV16" s="51">
        <v>101.91646966382277</v>
      </c>
      <c r="AW16" s="51">
        <v>103.10673509608657</v>
      </c>
      <c r="AX16" s="51">
        <v>103.62666081911674</v>
      </c>
      <c r="AY16" s="51">
        <v>104.22630834913504</v>
      </c>
      <c r="AZ16" s="51">
        <v>101.8794529400021</v>
      </c>
      <c r="BA16" s="51">
        <v>103.04265536325603</v>
      </c>
      <c r="BB16" s="51">
        <v>104.11730045850017</v>
      </c>
      <c r="BC16" s="51">
        <v>101.83047924651964</v>
      </c>
      <c r="BD16" s="51">
        <v>103.04365266044597</v>
      </c>
      <c r="BE16" s="51">
        <v>101.71178627140853</v>
      </c>
      <c r="BF16" s="51">
        <v>103.13899547052937</v>
      </c>
      <c r="BG16" s="51">
        <v>102.93434713954888</v>
      </c>
      <c r="BH16" s="51">
        <v>103.18515569129698</v>
      </c>
      <c r="BI16" s="51">
        <v>103.65706711665239</v>
      </c>
      <c r="BJ16" s="51"/>
      <c r="BK16" s="51"/>
      <c r="BL16" s="51"/>
      <c r="BM16" s="21"/>
      <c r="BN16" s="21"/>
    </row>
    <row r="17" spans="1:66" x14ac:dyDescent="0.2">
      <c r="A17" s="20" t="str">
        <f t="shared" si="0"/>
        <v>mwg_n_QU_4</v>
      </c>
      <c r="B17" s="19" t="s">
        <v>3494</v>
      </c>
      <c r="C17" s="19" t="s">
        <v>503</v>
      </c>
      <c r="D17" s="44">
        <v>4</v>
      </c>
      <c r="E17" s="21">
        <v>100</v>
      </c>
      <c r="F17" s="21">
        <v>100.37003537236033</v>
      </c>
      <c r="G17" s="21">
        <v>101.16596613477343</v>
      </c>
      <c r="H17" s="21">
        <v>102.14218602758687</v>
      </c>
      <c r="I17" s="21">
        <v>105.76106148487364</v>
      </c>
      <c r="J17" s="21">
        <v>103.93109136823755</v>
      </c>
      <c r="K17" s="21">
        <v>112.61999188632905</v>
      </c>
      <c r="L17" s="21">
        <v>112.87185022925712</v>
      </c>
      <c r="M17" s="21">
        <v>112.74103225051277</v>
      </c>
      <c r="N17" s="21">
        <v>111.99110787491955</v>
      </c>
      <c r="O17" s="21">
        <v>114.10774209895303</v>
      </c>
      <c r="P17" s="21">
        <v>111.33962635982995</v>
      </c>
      <c r="Q17" s="21">
        <v>110.45700330373067</v>
      </c>
      <c r="R17" s="21">
        <v>111.92449512439673</v>
      </c>
      <c r="S17" s="21">
        <v>112.22006888687646</v>
      </c>
      <c r="T17" s="21">
        <v>114.01922004405402</v>
      </c>
      <c r="U17" s="21">
        <v>115.75946380648662</v>
      </c>
      <c r="V17" s="21">
        <v>117.64161687863049</v>
      </c>
      <c r="W17" s="21">
        <v>117.80978866069493</v>
      </c>
      <c r="X17" s="21">
        <v>115.77749871204408</v>
      </c>
      <c r="Y17" s="21">
        <v>119.49094476064968</v>
      </c>
      <c r="Z17" s="21">
        <v>120.03084231055645</v>
      </c>
      <c r="AA17" s="21">
        <v>123.00357221223375</v>
      </c>
      <c r="AB17" s="21">
        <v>124.52178770423971</v>
      </c>
      <c r="AC17" s="21">
        <v>121.37233353363703</v>
      </c>
      <c r="AD17" s="21">
        <v>123.62840356254068</v>
      </c>
      <c r="AE17" s="21">
        <v>121.15921779792671</v>
      </c>
      <c r="AF17" s="21">
        <v>121.49877023171321</v>
      </c>
      <c r="AG17" s="21">
        <v>123.73274129604614</v>
      </c>
      <c r="AH17" s="21">
        <v>125.82080743728416</v>
      </c>
      <c r="AI17" s="51">
        <v>126.27322906013025</v>
      </c>
      <c r="AJ17" s="51">
        <v>122.48496876883817</v>
      </c>
      <c r="AK17" s="51">
        <v>121.03446370593241</v>
      </c>
      <c r="AL17" s="51">
        <v>123.07777798835326</v>
      </c>
      <c r="AM17" s="51">
        <v>120.17071047695143</v>
      </c>
      <c r="AN17" s="51">
        <v>120.20540805874398</v>
      </c>
      <c r="AO17" s="51">
        <v>117.55524576377823</v>
      </c>
      <c r="AP17" s="51">
        <v>115.10612325162566</v>
      </c>
      <c r="AQ17" s="51">
        <v>113.84141326082886</v>
      </c>
      <c r="AR17" s="51">
        <v>113.60588456370893</v>
      </c>
      <c r="AS17" s="51">
        <v>118.6854177128956</v>
      </c>
      <c r="AT17" s="51">
        <v>116.92507806667432</v>
      </c>
      <c r="AU17" s="51">
        <v>116.34056034192808</v>
      </c>
      <c r="AV17" s="51">
        <v>113.38230629552338</v>
      </c>
      <c r="AW17" s="51">
        <v>114.51190666018177</v>
      </c>
      <c r="AX17" s="51">
        <v>114.63253315093836</v>
      </c>
      <c r="AY17" s="51">
        <v>116.05627287111535</v>
      </c>
      <c r="AZ17" s="51">
        <v>114.74103766627049</v>
      </c>
      <c r="BA17" s="51">
        <v>115.94685294674541</v>
      </c>
      <c r="BB17" s="51">
        <v>116.79134151481234</v>
      </c>
      <c r="BC17" s="51">
        <v>114.23031883944792</v>
      </c>
      <c r="BD17" s="51">
        <v>114.14902295862946</v>
      </c>
      <c r="BE17" s="51">
        <v>112.93923021443545</v>
      </c>
      <c r="BF17" s="51">
        <v>117.15091502204109</v>
      </c>
      <c r="BG17" s="51">
        <v>116.02551059231941</v>
      </c>
      <c r="BH17" s="51">
        <v>114.8259018432932</v>
      </c>
      <c r="BI17" s="51">
        <v>113.69562792807267</v>
      </c>
      <c r="BJ17" s="51"/>
      <c r="BK17" s="51"/>
      <c r="BL17" s="51"/>
      <c r="BM17" s="21"/>
      <c r="BN17" s="21"/>
    </row>
    <row r="18" spans="1:66" x14ac:dyDescent="0.2">
      <c r="A18" s="20" t="str">
        <f t="shared" si="0"/>
        <v>mwg_n_QU_5</v>
      </c>
      <c r="B18" s="19" t="s">
        <v>3494</v>
      </c>
      <c r="C18" s="19" t="s">
        <v>503</v>
      </c>
      <c r="D18" s="44">
        <v>5</v>
      </c>
      <c r="E18" s="21">
        <v>100</v>
      </c>
      <c r="F18" s="21">
        <v>96.871524815758804</v>
      </c>
      <c r="G18" s="21">
        <v>96.983691712452114</v>
      </c>
      <c r="H18" s="21">
        <v>100.93346204446183</v>
      </c>
      <c r="I18" s="21">
        <v>105.1050005446295</v>
      </c>
      <c r="J18" s="21">
        <v>103.19486430953795</v>
      </c>
      <c r="K18" s="21">
        <v>113.07274203257882</v>
      </c>
      <c r="L18" s="21">
        <v>113.65172669692269</v>
      </c>
      <c r="M18" s="21">
        <v>113.27176558618599</v>
      </c>
      <c r="N18" s="21">
        <v>112.04590594871433</v>
      </c>
      <c r="O18" s="21">
        <v>113.85700108812951</v>
      </c>
      <c r="P18" s="21">
        <v>110.89584386235978</v>
      </c>
      <c r="Q18" s="21">
        <v>109.70762338541351</v>
      </c>
      <c r="R18" s="21">
        <v>110.94859602411881</v>
      </c>
      <c r="S18" s="21">
        <v>110.76302074321191</v>
      </c>
      <c r="T18" s="21">
        <v>112.64726533670807</v>
      </c>
      <c r="U18" s="21">
        <v>114.38558648827562</v>
      </c>
      <c r="V18" s="21">
        <v>117.27196298496199</v>
      </c>
      <c r="W18" s="21">
        <v>118.65703818554134</v>
      </c>
      <c r="X18" s="21">
        <v>116.25489155155522</v>
      </c>
      <c r="Y18" s="21">
        <v>120.22906475484491</v>
      </c>
      <c r="Z18" s="21">
        <v>122.14622696448654</v>
      </c>
      <c r="AA18" s="21">
        <v>125.327105013928</v>
      </c>
      <c r="AB18" s="21">
        <v>123.84792999220808</v>
      </c>
      <c r="AC18" s="21">
        <v>122.55912995687419</v>
      </c>
      <c r="AD18" s="21">
        <v>125.17488314281833</v>
      </c>
      <c r="AE18" s="21">
        <v>122.16990740227625</v>
      </c>
      <c r="AF18" s="21">
        <v>123.18457353687006</v>
      </c>
      <c r="AG18" s="21">
        <v>125.3752955719163</v>
      </c>
      <c r="AH18" s="21">
        <v>126.83038140448272</v>
      </c>
      <c r="AI18" s="51">
        <v>126.61141372248179</v>
      </c>
      <c r="AJ18" s="51">
        <v>123.35184012677529</v>
      </c>
      <c r="AK18" s="51">
        <v>120.7718265346514</v>
      </c>
      <c r="AL18" s="51">
        <v>123.12640959473964</v>
      </c>
      <c r="AM18" s="51">
        <v>121.28817994781336</v>
      </c>
      <c r="AN18" s="51">
        <v>120.8506742209986</v>
      </c>
      <c r="AO18" s="51">
        <v>118.12165872638253</v>
      </c>
      <c r="AP18" s="51">
        <v>115.9602376019931</v>
      </c>
      <c r="AQ18" s="51">
        <v>115.88240890775164</v>
      </c>
      <c r="AR18" s="51">
        <v>115.09663358726512</v>
      </c>
      <c r="AS18" s="51">
        <v>119.93501372939997</v>
      </c>
      <c r="AT18" s="51">
        <v>118.09733031668388</v>
      </c>
      <c r="AU18" s="51">
        <v>118.62578787771059</v>
      </c>
      <c r="AV18" s="51">
        <v>116.01317619097384</v>
      </c>
      <c r="AW18" s="51">
        <v>116.34627388568468</v>
      </c>
      <c r="AX18" s="51">
        <v>117.24058615482716</v>
      </c>
      <c r="AY18" s="51">
        <v>117.63590893508187</v>
      </c>
      <c r="AZ18" s="51">
        <v>115.46188634798786</v>
      </c>
      <c r="BA18" s="51">
        <v>116.92246189604478</v>
      </c>
      <c r="BB18" s="51">
        <v>119.25917262899877</v>
      </c>
      <c r="BC18" s="51">
        <v>116.21232821363367</v>
      </c>
      <c r="BD18" s="51">
        <v>118.09504948559662</v>
      </c>
      <c r="BE18" s="51">
        <v>115.32016277643167</v>
      </c>
      <c r="BF18" s="51">
        <v>116.43327449855522</v>
      </c>
      <c r="BG18" s="51">
        <v>115.43496675767102</v>
      </c>
      <c r="BH18" s="51">
        <v>116.4823317894802</v>
      </c>
      <c r="BI18" s="51">
        <v>117.04484874273035</v>
      </c>
      <c r="BJ18" s="51"/>
      <c r="BK18" s="51"/>
      <c r="BL18" s="51"/>
      <c r="BM18" s="21"/>
      <c r="BN18" s="21"/>
    </row>
    <row r="19" spans="1:66" x14ac:dyDescent="0.2">
      <c r="A19" s="20" t="str">
        <f t="shared" si="0"/>
        <v>mwg_n_QU_6</v>
      </c>
      <c r="B19" s="19" t="s">
        <v>3494</v>
      </c>
      <c r="C19" s="19" t="s">
        <v>503</v>
      </c>
      <c r="D19" s="44">
        <v>6</v>
      </c>
      <c r="E19" s="21">
        <v>100</v>
      </c>
      <c r="F19" s="21">
        <v>96.555961308510447</v>
      </c>
      <c r="G19" s="21">
        <v>98.436197938070521</v>
      </c>
      <c r="H19" s="21">
        <v>97.57006705985728</v>
      </c>
      <c r="I19" s="21">
        <v>100.52865716747128</v>
      </c>
      <c r="J19" s="21">
        <v>98.880884927391193</v>
      </c>
      <c r="K19" s="21">
        <v>107.91742749687958</v>
      </c>
      <c r="L19" s="21">
        <v>109.02159695286402</v>
      </c>
      <c r="M19" s="21">
        <v>109.1837468082491</v>
      </c>
      <c r="N19" s="21">
        <v>108.9490700234214</v>
      </c>
      <c r="O19" s="21">
        <v>109.98800552634785</v>
      </c>
      <c r="P19" s="21">
        <v>107.8044964247775</v>
      </c>
      <c r="Q19" s="21">
        <v>106.00591936594235</v>
      </c>
      <c r="R19" s="21">
        <v>107.40191442095053</v>
      </c>
      <c r="S19" s="21">
        <v>107.64649603141405</v>
      </c>
      <c r="T19" s="21">
        <v>109.88049743381811</v>
      </c>
      <c r="U19" s="21">
        <v>112.21406804186378</v>
      </c>
      <c r="V19" s="21">
        <v>114.4662342291181</v>
      </c>
      <c r="W19" s="21">
        <v>115.60615509790067</v>
      </c>
      <c r="X19" s="21">
        <v>113.94797281682546</v>
      </c>
      <c r="Y19" s="21">
        <v>117.77082246950971</v>
      </c>
      <c r="Z19" s="21">
        <v>118.55845983390445</v>
      </c>
      <c r="AA19" s="21">
        <v>121.41572933380095</v>
      </c>
      <c r="AB19" s="21">
        <v>119.4473202308874</v>
      </c>
      <c r="AC19" s="21">
        <v>118.82758384245547</v>
      </c>
      <c r="AD19" s="21">
        <v>121.97627618174241</v>
      </c>
      <c r="AE19" s="21">
        <v>120.56517238805465</v>
      </c>
      <c r="AF19" s="21">
        <v>120.93251808467839</v>
      </c>
      <c r="AG19" s="21">
        <v>122.27791295346147</v>
      </c>
      <c r="AH19" s="21">
        <v>123.19942864746982</v>
      </c>
      <c r="AI19" s="51">
        <v>121.37255342804355</v>
      </c>
      <c r="AJ19" s="51">
        <v>118.83700558895886</v>
      </c>
      <c r="AK19" s="51">
        <v>116.07902261136512</v>
      </c>
      <c r="AL19" s="51">
        <v>118.16284801651395</v>
      </c>
      <c r="AM19" s="51">
        <v>117.11104911302208</v>
      </c>
      <c r="AN19" s="51">
        <v>115.88385085019036</v>
      </c>
      <c r="AO19" s="51">
        <v>113.56443674979992</v>
      </c>
      <c r="AP19" s="51">
        <v>110.56267642530668</v>
      </c>
      <c r="AQ19" s="51">
        <v>110.37929967421445</v>
      </c>
      <c r="AR19" s="51">
        <v>110.84276048766925</v>
      </c>
      <c r="AS19" s="51">
        <v>115.72493912086314</v>
      </c>
      <c r="AT19" s="51">
        <v>113.08208962438724</v>
      </c>
      <c r="AU19" s="51">
        <v>112.44263497606497</v>
      </c>
      <c r="AV19" s="51">
        <v>109.50217678805349</v>
      </c>
      <c r="AW19" s="51">
        <v>110.32461551560952</v>
      </c>
      <c r="AX19" s="51">
        <v>111.17590230673053</v>
      </c>
      <c r="AY19" s="51">
        <v>112.18684746280078</v>
      </c>
      <c r="AZ19" s="51">
        <v>109.47259398775955</v>
      </c>
      <c r="BA19" s="51">
        <v>111.12336765945592</v>
      </c>
      <c r="BB19" s="51">
        <v>112.23048825049086</v>
      </c>
      <c r="BC19" s="51">
        <v>109.17010019802736</v>
      </c>
      <c r="BD19" s="51">
        <v>109.69328742291673</v>
      </c>
      <c r="BE19" s="51">
        <v>108.72209452942283</v>
      </c>
      <c r="BF19" s="51">
        <v>109.9690484765478</v>
      </c>
      <c r="BG19" s="51">
        <v>109.73635524155863</v>
      </c>
      <c r="BH19" s="51">
        <v>110.72006450857512</v>
      </c>
      <c r="BI19" s="51">
        <v>111.04967738266008</v>
      </c>
      <c r="BJ19" s="51"/>
      <c r="BK19" s="51"/>
      <c r="BL19" s="51"/>
      <c r="BM19" s="21"/>
      <c r="BN19" s="21"/>
    </row>
    <row r="20" spans="1:66" x14ac:dyDescent="0.2">
      <c r="A20" s="20" t="str">
        <f t="shared" si="0"/>
        <v>mwg_n_QU_7</v>
      </c>
      <c r="B20" s="19" t="s">
        <v>3494</v>
      </c>
      <c r="C20" s="19" t="s">
        <v>503</v>
      </c>
      <c r="D20" s="44">
        <v>7</v>
      </c>
      <c r="E20" s="21">
        <v>100</v>
      </c>
      <c r="F20" s="21">
        <v>88.778961558329172</v>
      </c>
      <c r="G20" s="21">
        <v>93.072089125232623</v>
      </c>
      <c r="H20" s="21">
        <v>92.187468623666675</v>
      </c>
      <c r="I20" s="21">
        <v>94.65805536926041</v>
      </c>
      <c r="J20" s="21">
        <v>91.433678709332469</v>
      </c>
      <c r="K20" s="21">
        <v>100.6467270877589</v>
      </c>
      <c r="L20" s="21">
        <v>101.70060680310711</v>
      </c>
      <c r="M20" s="21">
        <v>100.54747911825265</v>
      </c>
      <c r="N20" s="21">
        <v>99.547653380721286</v>
      </c>
      <c r="O20" s="21">
        <v>102.94807654799575</v>
      </c>
      <c r="P20" s="21">
        <v>100.78354715144728</v>
      </c>
      <c r="Q20" s="21">
        <v>99.835581980848076</v>
      </c>
      <c r="R20" s="21">
        <v>100.86567682436186</v>
      </c>
      <c r="S20" s="21">
        <v>101.2286077158155</v>
      </c>
      <c r="T20" s="21">
        <v>104.33477924824575</v>
      </c>
      <c r="U20" s="21">
        <v>105.63538150460157</v>
      </c>
      <c r="V20" s="21">
        <v>107.41265326088489</v>
      </c>
      <c r="W20" s="21">
        <v>103.97958034589765</v>
      </c>
      <c r="X20" s="21">
        <v>103.68210977599313</v>
      </c>
      <c r="Y20" s="21">
        <v>105.51370214631339</v>
      </c>
      <c r="Z20" s="21">
        <v>105.30164465817306</v>
      </c>
      <c r="AA20" s="21">
        <v>109.71981648843465</v>
      </c>
      <c r="AB20" s="21">
        <v>110.22128492241279</v>
      </c>
      <c r="AC20" s="21">
        <v>108.83160467785817</v>
      </c>
      <c r="AD20" s="21">
        <v>109.02526257223153</v>
      </c>
      <c r="AE20" s="21">
        <v>105.41007107014275</v>
      </c>
      <c r="AF20" s="21">
        <v>104.13248441979108</v>
      </c>
      <c r="AG20" s="21">
        <v>105.64434241078348</v>
      </c>
      <c r="AH20" s="21">
        <v>110.35639016202224</v>
      </c>
      <c r="AI20" s="51">
        <v>112.0477832886524</v>
      </c>
      <c r="AJ20" s="51">
        <v>111.26616713460598</v>
      </c>
      <c r="AK20" s="51">
        <v>109.28193337225846</v>
      </c>
      <c r="AL20" s="51">
        <v>109.86699264964508</v>
      </c>
      <c r="AM20" s="51">
        <v>109.51837272065698</v>
      </c>
      <c r="AN20" s="51">
        <v>108.08152286180454</v>
      </c>
      <c r="AO20" s="51">
        <v>108.25561004980018</v>
      </c>
      <c r="AP20" s="51">
        <v>108.04427076393553</v>
      </c>
      <c r="AQ20" s="51">
        <v>109.82091336294259</v>
      </c>
      <c r="AR20" s="51">
        <v>108.49938509541524</v>
      </c>
      <c r="AS20" s="51">
        <v>109.03864349264019</v>
      </c>
      <c r="AT20" s="51">
        <v>106.46016670607878</v>
      </c>
      <c r="AU20" s="51">
        <v>104.31188201517266</v>
      </c>
      <c r="AV20" s="51">
        <v>99.628827636611973</v>
      </c>
      <c r="AW20" s="51">
        <v>100.01855148724981</v>
      </c>
      <c r="AX20" s="51">
        <v>101.19863147186771</v>
      </c>
      <c r="AY20" s="51">
        <v>102.82979951651579</v>
      </c>
      <c r="AZ20" s="51">
        <v>100.47874524315539</v>
      </c>
      <c r="BA20" s="51">
        <v>99.447127045485999</v>
      </c>
      <c r="BB20" s="51">
        <v>102.76434015978448</v>
      </c>
      <c r="BC20" s="51">
        <v>101.14616182773042</v>
      </c>
      <c r="BD20" s="51">
        <v>100.64122995188298</v>
      </c>
      <c r="BE20" s="51">
        <v>99.637179233795209</v>
      </c>
      <c r="BF20" s="51">
        <v>100.36375103000577</v>
      </c>
      <c r="BG20" s="51">
        <v>100.33417662570162</v>
      </c>
      <c r="BH20" s="51">
        <v>100.06627040483419</v>
      </c>
      <c r="BI20" s="51">
        <v>98.983600774164088</v>
      </c>
      <c r="BJ20" s="51"/>
      <c r="BK20" s="51"/>
      <c r="BL20" s="51"/>
      <c r="BM20" s="21"/>
      <c r="BN20" s="21"/>
    </row>
    <row r="21" spans="1:66" x14ac:dyDescent="0.2">
      <c r="A21" s="20" t="str">
        <f t="shared" si="0"/>
        <v>mwg_n_QU_8</v>
      </c>
      <c r="B21" s="19" t="s">
        <v>3494</v>
      </c>
      <c r="C21" s="19" t="s">
        <v>503</v>
      </c>
      <c r="D21" s="44">
        <v>8</v>
      </c>
      <c r="E21" s="21">
        <v>100</v>
      </c>
      <c r="F21" s="21">
        <v>87.020115003774222</v>
      </c>
      <c r="G21" s="21">
        <v>89.699609415686623</v>
      </c>
      <c r="H21" s="21">
        <v>92.312300341443461</v>
      </c>
      <c r="I21" s="21">
        <v>96.498288597730891</v>
      </c>
      <c r="J21" s="21">
        <v>94.326854077628695</v>
      </c>
      <c r="K21" s="21">
        <v>103.42971702352068</v>
      </c>
      <c r="L21" s="21">
        <v>104.61048873357883</v>
      </c>
      <c r="M21" s="21">
        <v>103.91455302796018</v>
      </c>
      <c r="N21" s="21">
        <v>102.62672341971788</v>
      </c>
      <c r="O21" s="21">
        <v>102.65224836508418</v>
      </c>
      <c r="P21" s="21">
        <v>101.15981181313659</v>
      </c>
      <c r="Q21" s="21">
        <v>99.953395741226629</v>
      </c>
      <c r="R21" s="21">
        <v>100.03696042492149</v>
      </c>
      <c r="S21" s="21">
        <v>98.456315025542779</v>
      </c>
      <c r="T21" s="21">
        <v>101.09377268564965</v>
      </c>
      <c r="U21" s="21">
        <v>103.63489964206178</v>
      </c>
      <c r="V21" s="21">
        <v>105.31330447881817</v>
      </c>
      <c r="W21" s="21">
        <v>99.352385121878953</v>
      </c>
      <c r="X21" s="21">
        <v>103.99166497494532</v>
      </c>
      <c r="Y21" s="21">
        <v>106.69822691890074</v>
      </c>
      <c r="Z21" s="21">
        <v>107.08591367138169</v>
      </c>
      <c r="AA21" s="21">
        <v>113.65001967663846</v>
      </c>
      <c r="AB21" s="21">
        <v>113.91076858763229</v>
      </c>
      <c r="AC21" s="21">
        <v>116.57347525931104</v>
      </c>
      <c r="AD21" s="21">
        <v>119.57038906450386</v>
      </c>
      <c r="AE21" s="21">
        <v>119.37443546935664</v>
      </c>
      <c r="AF21" s="21">
        <v>122.52782357350995</v>
      </c>
      <c r="AG21" s="21">
        <v>122.02817129151195</v>
      </c>
      <c r="AH21" s="21">
        <v>125.8929008570387</v>
      </c>
      <c r="AI21" s="51">
        <v>118.16952964087307</v>
      </c>
      <c r="AJ21" s="51">
        <v>111.40175090050816</v>
      </c>
      <c r="AK21" s="51">
        <v>107.12705031432803</v>
      </c>
      <c r="AL21" s="51">
        <v>105.82290813811717</v>
      </c>
      <c r="AM21" s="51">
        <v>103.85319061413657</v>
      </c>
      <c r="AN21" s="51">
        <v>102.6754262487789</v>
      </c>
      <c r="AO21" s="51">
        <v>100.22030332275071</v>
      </c>
      <c r="AP21" s="51">
        <v>99.550803923009738</v>
      </c>
      <c r="AQ21" s="51">
        <v>102.47060646202253</v>
      </c>
      <c r="AR21" s="51">
        <v>102.47926449849115</v>
      </c>
      <c r="AS21" s="51">
        <v>103.58595019967917</v>
      </c>
      <c r="AT21" s="51">
        <v>100.07441711006551</v>
      </c>
      <c r="AU21" s="51">
        <v>100.47667982851371</v>
      </c>
      <c r="AV21" s="51">
        <v>95.256090572129537</v>
      </c>
      <c r="AW21" s="51">
        <v>92.689061178685733</v>
      </c>
      <c r="AX21" s="51">
        <v>92.804185250721744</v>
      </c>
      <c r="AY21" s="51">
        <v>93.569199233729748</v>
      </c>
      <c r="AZ21" s="51">
        <v>90.336404961170572</v>
      </c>
      <c r="BA21" s="51">
        <v>93.155717107061179</v>
      </c>
      <c r="BB21" s="51">
        <v>92.315603152423321</v>
      </c>
      <c r="BC21" s="51">
        <v>89.812814689271207</v>
      </c>
      <c r="BD21" s="51">
        <v>89.05703550124619</v>
      </c>
      <c r="BE21" s="51">
        <v>89.431910853044997</v>
      </c>
      <c r="BF21" s="51">
        <v>92.087450308303332</v>
      </c>
      <c r="BG21" s="51">
        <v>91.265077203233375</v>
      </c>
      <c r="BH21" s="51">
        <v>89.360041472247815</v>
      </c>
      <c r="BI21" s="51">
        <v>90.370494932488995</v>
      </c>
      <c r="BJ21" s="51"/>
      <c r="BK21" s="51"/>
      <c r="BL21" s="51"/>
      <c r="BM21" s="21"/>
      <c r="BN21" s="21"/>
    </row>
    <row r="22" spans="1:66" x14ac:dyDescent="0.2">
      <c r="A22" s="20" t="str">
        <f t="shared" si="0"/>
        <v>mwg_t_QU_1</v>
      </c>
      <c r="B22" s="19" t="s">
        <v>3495</v>
      </c>
      <c r="C22" s="19" t="s">
        <v>503</v>
      </c>
      <c r="D22" s="44">
        <v>1</v>
      </c>
      <c r="E22" s="21">
        <v>100</v>
      </c>
      <c r="F22" s="21">
        <v>95.827013698738526</v>
      </c>
      <c r="G22" s="21">
        <v>92.15216623986268</v>
      </c>
      <c r="H22" s="21">
        <v>98.711096336598388</v>
      </c>
      <c r="I22" s="21">
        <v>103.43169456337984</v>
      </c>
      <c r="J22" s="21">
        <v>101.04652321052163</v>
      </c>
      <c r="K22" s="21">
        <v>110.65200612271377</v>
      </c>
      <c r="L22" s="21">
        <v>110.65810063958632</v>
      </c>
      <c r="M22" s="21">
        <v>108.26110169515653</v>
      </c>
      <c r="N22" s="21">
        <v>104.31749275637993</v>
      </c>
      <c r="O22" s="21">
        <v>104.5192852964818</v>
      </c>
      <c r="P22" s="21">
        <v>100.58807675140744</v>
      </c>
      <c r="Q22" s="21">
        <v>98.601848446312815</v>
      </c>
      <c r="R22" s="21">
        <v>98.543131430810945</v>
      </c>
      <c r="S22" s="21">
        <v>97.887156694426864</v>
      </c>
      <c r="T22" s="21">
        <v>100.14509663900672</v>
      </c>
      <c r="U22" s="21">
        <v>101.82557221071174</v>
      </c>
      <c r="V22" s="21">
        <v>104.15589052017573</v>
      </c>
      <c r="W22" s="21">
        <v>101.04423331738579</v>
      </c>
      <c r="X22" s="21">
        <v>102.90854059593488</v>
      </c>
      <c r="Y22" s="21">
        <v>104.47175718663004</v>
      </c>
      <c r="Z22" s="21">
        <v>103.9869393180267</v>
      </c>
      <c r="AA22" s="21">
        <v>105.7138282684998</v>
      </c>
      <c r="AB22" s="21">
        <v>104.33389581746692</v>
      </c>
      <c r="AC22" s="21">
        <v>103.63658433193106</v>
      </c>
      <c r="AD22" s="21">
        <v>107.48455177837764</v>
      </c>
      <c r="AE22" s="21">
        <v>107.36445579277391</v>
      </c>
      <c r="AF22" s="21">
        <v>107.91825878759443</v>
      </c>
      <c r="AG22" s="21">
        <v>110.63540626280751</v>
      </c>
      <c r="AH22" s="21">
        <v>112.78954892775161</v>
      </c>
      <c r="AI22" s="51">
        <v>113.7640637156119</v>
      </c>
      <c r="AJ22" s="51">
        <v>112.02651512450561</v>
      </c>
      <c r="AK22" s="51">
        <v>111.96722921184916</v>
      </c>
      <c r="AL22" s="51">
        <v>116.01514979243997</v>
      </c>
      <c r="AM22" s="51">
        <v>115.39587773529705</v>
      </c>
      <c r="AN22" s="51">
        <v>114.34651612339002</v>
      </c>
      <c r="AO22" s="51">
        <v>112.46469361535341</v>
      </c>
      <c r="AP22" s="51">
        <v>109.95141258492096</v>
      </c>
      <c r="AQ22" s="51">
        <v>111.94359932928212</v>
      </c>
      <c r="AR22" s="51">
        <v>110.02241131371684</v>
      </c>
      <c r="AS22" s="51">
        <v>113.34012073797619</v>
      </c>
      <c r="AT22" s="51">
        <v>111.74250308007055</v>
      </c>
      <c r="AU22" s="51">
        <v>112.86828194913832</v>
      </c>
      <c r="AV22" s="51">
        <v>111.27068924448598</v>
      </c>
      <c r="AW22" s="51">
        <v>112.14826874767128</v>
      </c>
      <c r="AX22" s="51">
        <v>112.23786145065233</v>
      </c>
      <c r="AY22" s="51">
        <v>112.65911046262612</v>
      </c>
      <c r="AZ22" s="51">
        <v>110.85761470135694</v>
      </c>
      <c r="BA22" s="51">
        <v>112.4082695287867</v>
      </c>
      <c r="BB22" s="51">
        <v>114.6289018780362</v>
      </c>
      <c r="BC22" s="51">
        <v>112.18311619837493</v>
      </c>
      <c r="BD22" s="51">
        <v>111.38922839792269</v>
      </c>
      <c r="BE22" s="51">
        <v>110.50224789529999</v>
      </c>
      <c r="BF22" s="51">
        <v>111.28687498999201</v>
      </c>
      <c r="BG22" s="51">
        <v>109.88097423609098</v>
      </c>
      <c r="BH22" s="51">
        <v>110.80455267223577</v>
      </c>
      <c r="BI22" s="51">
        <v>112.46568599722804</v>
      </c>
      <c r="BJ22" s="51"/>
      <c r="BK22" s="51"/>
      <c r="BL22" s="51"/>
      <c r="BM22" s="21"/>
      <c r="BN22" s="21"/>
    </row>
    <row r="23" spans="1:66" x14ac:dyDescent="0.2">
      <c r="A23" s="20" t="str">
        <f t="shared" si="0"/>
        <v>mwg_t_QU_2</v>
      </c>
      <c r="B23" s="19" t="s">
        <v>3495</v>
      </c>
      <c r="C23" s="19" t="s">
        <v>503</v>
      </c>
      <c r="D23" s="44">
        <v>2</v>
      </c>
      <c r="E23" s="21">
        <v>100</v>
      </c>
      <c r="F23" s="21">
        <v>89.701070871661528</v>
      </c>
      <c r="G23" s="21">
        <v>86.162928475315098</v>
      </c>
      <c r="H23" s="21">
        <v>86.403429650756664</v>
      </c>
      <c r="I23" s="21">
        <v>89.902363242237044</v>
      </c>
      <c r="J23" s="21">
        <v>88.649627549379673</v>
      </c>
      <c r="K23" s="21">
        <v>93.594823602812525</v>
      </c>
      <c r="L23" s="21">
        <v>93.372897709119925</v>
      </c>
      <c r="M23" s="21">
        <v>93.910568938585797</v>
      </c>
      <c r="N23" s="21">
        <v>94.237344106196403</v>
      </c>
      <c r="O23" s="21">
        <v>92.510112083260182</v>
      </c>
      <c r="P23" s="21">
        <v>90.479846978777559</v>
      </c>
      <c r="Q23" s="21">
        <v>88.320297289013752</v>
      </c>
      <c r="R23" s="21">
        <v>90.409641681874589</v>
      </c>
      <c r="S23" s="21">
        <v>92.019786504357782</v>
      </c>
      <c r="T23" s="21">
        <v>92.818271582254312</v>
      </c>
      <c r="U23" s="21">
        <v>94.303202404189875</v>
      </c>
      <c r="V23" s="21">
        <v>88.352596003134408</v>
      </c>
      <c r="W23" s="21">
        <v>92.4606589140202</v>
      </c>
      <c r="X23" s="21">
        <v>90.787997758914614</v>
      </c>
      <c r="Y23" s="21">
        <v>93.784732592720616</v>
      </c>
      <c r="Z23" s="21">
        <v>93.4328800353085</v>
      </c>
      <c r="AA23" s="21">
        <v>96.787199804194231</v>
      </c>
      <c r="AB23" s="21">
        <v>105.96674950083127</v>
      </c>
      <c r="AC23" s="21">
        <v>97.095565325559377</v>
      </c>
      <c r="AD23" s="21">
        <v>103.16358817452081</v>
      </c>
      <c r="AE23" s="21">
        <v>102.0770497893277</v>
      </c>
      <c r="AF23" s="21">
        <v>98.929814463987981</v>
      </c>
      <c r="AG23" s="21">
        <v>98.621781462413495</v>
      </c>
      <c r="AH23" s="21">
        <v>99.924337334490758</v>
      </c>
      <c r="AI23" s="51">
        <v>96.107017558769428</v>
      </c>
      <c r="AJ23" s="51">
        <v>96.535983053402319</v>
      </c>
      <c r="AK23" s="51">
        <v>96.957527094225441</v>
      </c>
      <c r="AL23" s="51">
        <v>100.00718957523978</v>
      </c>
      <c r="AM23" s="51">
        <v>101.61678236030811</v>
      </c>
      <c r="AN23" s="51">
        <v>99.761468244658303</v>
      </c>
      <c r="AO23" s="51">
        <v>99.969391714673236</v>
      </c>
      <c r="AP23" s="51">
        <v>98.263358850027544</v>
      </c>
      <c r="AQ23" s="51">
        <v>97.668752493317399</v>
      </c>
      <c r="AR23" s="51">
        <v>95.647844065381193</v>
      </c>
      <c r="AS23" s="51">
        <v>97.095637771303316</v>
      </c>
      <c r="AT23" s="51">
        <v>95.639844880103126</v>
      </c>
      <c r="AU23" s="51">
        <v>94.228969320244786</v>
      </c>
      <c r="AV23" s="51">
        <v>93.778363989570096</v>
      </c>
      <c r="AW23" s="51">
        <v>95.332196860846011</v>
      </c>
      <c r="AX23" s="51">
        <v>94.777413161500974</v>
      </c>
      <c r="AY23" s="51">
        <v>94.964979091668027</v>
      </c>
      <c r="AZ23" s="51">
        <v>94.368753348443988</v>
      </c>
      <c r="BA23" s="51">
        <v>95.651672835472866</v>
      </c>
      <c r="BB23" s="51">
        <v>96.766961293930379</v>
      </c>
      <c r="BC23" s="51">
        <v>95.515623512836228</v>
      </c>
      <c r="BD23" s="51">
        <v>95.265213679290937</v>
      </c>
      <c r="BE23" s="51">
        <v>94.246167213070564</v>
      </c>
      <c r="BF23" s="51">
        <v>92.916402820802105</v>
      </c>
      <c r="BG23" s="51">
        <v>94.407484980470727</v>
      </c>
      <c r="BH23" s="51">
        <v>94.093845156912678</v>
      </c>
      <c r="BI23" s="51">
        <v>94.661860996316832</v>
      </c>
      <c r="BJ23" s="51"/>
      <c r="BK23" s="51"/>
      <c r="BL23" s="51"/>
      <c r="BM23" s="21"/>
      <c r="BN23" s="21"/>
    </row>
    <row r="24" spans="1:66" x14ac:dyDescent="0.2">
      <c r="A24" s="20" t="str">
        <f t="shared" si="0"/>
        <v>mwg_t_QU_3</v>
      </c>
      <c r="B24" s="19" t="s">
        <v>3495</v>
      </c>
      <c r="C24" s="19" t="s">
        <v>503</v>
      </c>
      <c r="D24" s="44">
        <v>3</v>
      </c>
      <c r="E24" s="21">
        <v>100</v>
      </c>
      <c r="F24" s="21">
        <v>96.393863346622183</v>
      </c>
      <c r="G24" s="21">
        <v>94.936815246195394</v>
      </c>
      <c r="H24" s="21">
        <v>92.803778165947008</v>
      </c>
      <c r="I24" s="21">
        <v>95.866014709217012</v>
      </c>
      <c r="J24" s="21">
        <v>93.961681133548964</v>
      </c>
      <c r="K24" s="21">
        <v>102.57359932037356</v>
      </c>
      <c r="L24" s="21">
        <v>102.84612285310564</v>
      </c>
      <c r="M24" s="21">
        <v>102.4260705388651</v>
      </c>
      <c r="N24" s="21">
        <v>101.35901317716545</v>
      </c>
      <c r="O24" s="21">
        <v>103.08983639358192</v>
      </c>
      <c r="P24" s="21">
        <v>100.90809291766425</v>
      </c>
      <c r="Q24" s="21">
        <v>99.698522981175074</v>
      </c>
      <c r="R24" s="21">
        <v>100.92349616216157</v>
      </c>
      <c r="S24" s="21">
        <v>100.64714213578682</v>
      </c>
      <c r="T24" s="21">
        <v>101.94940890382738</v>
      </c>
      <c r="U24" s="21">
        <v>103.70668892898509</v>
      </c>
      <c r="V24" s="21">
        <v>106.41288754874638</v>
      </c>
      <c r="W24" s="21">
        <v>106.49044991800902</v>
      </c>
      <c r="X24" s="21">
        <v>105.324594784392</v>
      </c>
      <c r="Y24" s="21">
        <v>108.40095830208615</v>
      </c>
      <c r="Z24" s="21">
        <v>109.3354896623145</v>
      </c>
      <c r="AA24" s="21">
        <v>111.69655828199355</v>
      </c>
      <c r="AB24" s="21">
        <v>111.25146563913341</v>
      </c>
      <c r="AC24" s="21">
        <v>109.56980973604331</v>
      </c>
      <c r="AD24" s="21">
        <v>112.43755006009685</v>
      </c>
      <c r="AE24" s="21">
        <v>109.96540281051242</v>
      </c>
      <c r="AF24" s="21">
        <v>110.51826618571914</v>
      </c>
      <c r="AG24" s="21">
        <v>111.00065312348104</v>
      </c>
      <c r="AH24" s="21">
        <v>112.52579182449665</v>
      </c>
      <c r="AI24" s="51">
        <v>110.01728345111528</v>
      </c>
      <c r="AJ24" s="51">
        <v>108.71817690436384</v>
      </c>
      <c r="AK24" s="51">
        <v>107.62097380869827</v>
      </c>
      <c r="AL24" s="51">
        <v>110.38233000355653</v>
      </c>
      <c r="AM24" s="51">
        <v>109.64801564028679</v>
      </c>
      <c r="AN24" s="51">
        <v>109.75121551635876</v>
      </c>
      <c r="AO24" s="51">
        <v>107.97355939806114</v>
      </c>
      <c r="AP24" s="51">
        <v>105.76529964506145</v>
      </c>
      <c r="AQ24" s="51">
        <v>105.47020301518037</v>
      </c>
      <c r="AR24" s="51">
        <v>105.02491477621257</v>
      </c>
      <c r="AS24" s="51">
        <v>108.47480283704709</v>
      </c>
      <c r="AT24" s="51">
        <v>106.39787534713527</v>
      </c>
      <c r="AU24" s="51">
        <v>106.21362477794263</v>
      </c>
      <c r="AV24" s="51">
        <v>104.05774217916326</v>
      </c>
      <c r="AW24" s="51">
        <v>105.26937308406778</v>
      </c>
      <c r="AX24" s="51">
        <v>105.51680095903035</v>
      </c>
      <c r="AY24" s="51">
        <v>106.20100253993263</v>
      </c>
      <c r="AZ24" s="51">
        <v>103.75588705586615</v>
      </c>
      <c r="BA24" s="51">
        <v>105.35245662776096</v>
      </c>
      <c r="BB24" s="51">
        <v>107.32965930332632</v>
      </c>
      <c r="BC24" s="51">
        <v>104.66192305558553</v>
      </c>
      <c r="BD24" s="51">
        <v>105.19496128062644</v>
      </c>
      <c r="BE24" s="51">
        <v>103.48868200517056</v>
      </c>
      <c r="BF24" s="51">
        <v>104.13099168191091</v>
      </c>
      <c r="BG24" s="51">
        <v>103.97338913660117</v>
      </c>
      <c r="BH24" s="51">
        <v>104.42395965284415</v>
      </c>
      <c r="BI24" s="51">
        <v>105.5193126097719</v>
      </c>
      <c r="BJ24" s="51"/>
      <c r="BK24" s="51"/>
      <c r="BL24" s="51"/>
      <c r="BM24" s="21"/>
      <c r="BN24" s="21"/>
    </row>
    <row r="25" spans="1:66" x14ac:dyDescent="0.2">
      <c r="A25" s="20" t="str">
        <f t="shared" si="0"/>
        <v>mwg_t_QU_4</v>
      </c>
      <c r="B25" s="19" t="s">
        <v>3495</v>
      </c>
      <c r="C25" s="19" t="s">
        <v>503</v>
      </c>
      <c r="D25" s="44">
        <v>4</v>
      </c>
      <c r="E25" s="21">
        <v>100</v>
      </c>
      <c r="F25" s="21">
        <v>102.33639676503081</v>
      </c>
      <c r="G25" s="21">
        <v>102.1198973112125</v>
      </c>
      <c r="H25" s="21">
        <v>103.62175952688656</v>
      </c>
      <c r="I25" s="21">
        <v>107.18798336849859</v>
      </c>
      <c r="J25" s="21">
        <v>105.15279735755101</v>
      </c>
      <c r="K25" s="21">
        <v>114.54173270182746</v>
      </c>
      <c r="L25" s="21">
        <v>114.57845902505532</v>
      </c>
      <c r="M25" s="21">
        <v>114.08489805830449</v>
      </c>
      <c r="N25" s="21">
        <v>112.7057325127662</v>
      </c>
      <c r="O25" s="21">
        <v>114.70586176120025</v>
      </c>
      <c r="P25" s="21">
        <v>111.51724256436182</v>
      </c>
      <c r="Q25" s="21">
        <v>110.03143432838678</v>
      </c>
      <c r="R25" s="21">
        <v>111.35910439801968</v>
      </c>
      <c r="S25" s="21">
        <v>111.59128194290287</v>
      </c>
      <c r="T25" s="21">
        <v>112.87320401987697</v>
      </c>
      <c r="U25" s="21">
        <v>113.95304807990165</v>
      </c>
      <c r="V25" s="21">
        <v>115.62377578442739</v>
      </c>
      <c r="W25" s="21">
        <v>114.48823053818262</v>
      </c>
      <c r="X25" s="21">
        <v>113.59393514286771</v>
      </c>
      <c r="Y25" s="21">
        <v>116.89167302420536</v>
      </c>
      <c r="Z25" s="21">
        <v>117.3121727692356</v>
      </c>
      <c r="AA25" s="21">
        <v>119.83921481336617</v>
      </c>
      <c r="AB25" s="21">
        <v>120.66912152666984</v>
      </c>
      <c r="AC25" s="21">
        <v>117.0068763042391</v>
      </c>
      <c r="AD25" s="21">
        <v>119.11132740724686</v>
      </c>
      <c r="AE25" s="21">
        <v>116.40223087351669</v>
      </c>
      <c r="AF25" s="21">
        <v>118.07251873755406</v>
      </c>
      <c r="AG25" s="21">
        <v>120.52089067189131</v>
      </c>
      <c r="AH25" s="21">
        <v>123.16795881343782</v>
      </c>
      <c r="AI25" s="51">
        <v>124.25449108764937</v>
      </c>
      <c r="AJ25" s="51">
        <v>121.77440566281976</v>
      </c>
      <c r="AK25" s="51">
        <v>121.43103804864042</v>
      </c>
      <c r="AL25" s="51">
        <v>124.99910617262944</v>
      </c>
      <c r="AM25" s="51">
        <v>122.90028377076739</v>
      </c>
      <c r="AN25" s="51">
        <v>122.67629737087009</v>
      </c>
      <c r="AO25" s="51">
        <v>120.37878765032157</v>
      </c>
      <c r="AP25" s="51">
        <v>118.44314997913479</v>
      </c>
      <c r="AQ25" s="51">
        <v>118.06672169235672</v>
      </c>
      <c r="AR25" s="51">
        <v>117.83217218656972</v>
      </c>
      <c r="AS25" s="51">
        <v>122.01887934301216</v>
      </c>
      <c r="AT25" s="51">
        <v>120.12328327908668</v>
      </c>
      <c r="AU25" s="51">
        <v>119.99711824646462</v>
      </c>
      <c r="AV25" s="51">
        <v>117.42889164651444</v>
      </c>
      <c r="AW25" s="51">
        <v>118.54833323635188</v>
      </c>
      <c r="AX25" s="51">
        <v>118.42526663480824</v>
      </c>
      <c r="AY25" s="51">
        <v>119.54566451020843</v>
      </c>
      <c r="AZ25" s="51">
        <v>117.99048517167367</v>
      </c>
      <c r="BA25" s="51">
        <v>119.80696055788907</v>
      </c>
      <c r="BB25" s="51">
        <v>122.0731521235432</v>
      </c>
      <c r="BC25" s="51">
        <v>118.68861638930576</v>
      </c>
      <c r="BD25" s="51">
        <v>117.68806673208596</v>
      </c>
      <c r="BE25" s="51">
        <v>115.91326597231961</v>
      </c>
      <c r="BF25" s="51">
        <v>119.37772436603311</v>
      </c>
      <c r="BG25" s="51">
        <v>118.26836362661044</v>
      </c>
      <c r="BH25" s="51">
        <v>117.49325834659669</v>
      </c>
      <c r="BI25" s="51">
        <v>117.10165441521505</v>
      </c>
      <c r="BJ25" s="51"/>
      <c r="BK25" s="51"/>
      <c r="BL25" s="51"/>
      <c r="BM25" s="21"/>
      <c r="BN25" s="21"/>
    </row>
    <row r="26" spans="1:66" x14ac:dyDescent="0.2">
      <c r="A26" s="20" t="str">
        <f t="shared" si="0"/>
        <v>mwg_t_QU_5</v>
      </c>
      <c r="B26" s="19" t="s">
        <v>3495</v>
      </c>
      <c r="C26" s="19" t="s">
        <v>503</v>
      </c>
      <c r="D26" s="44">
        <v>5</v>
      </c>
      <c r="E26" s="21">
        <v>100</v>
      </c>
      <c r="F26" s="21">
        <v>98.003411899015873</v>
      </c>
      <c r="G26" s="21">
        <v>97.415119544401847</v>
      </c>
      <c r="H26" s="21">
        <v>101.55345500073996</v>
      </c>
      <c r="I26" s="21">
        <v>105.71229144713881</v>
      </c>
      <c r="J26" s="21">
        <v>103.68335942875844</v>
      </c>
      <c r="K26" s="21">
        <v>113.73903688063682</v>
      </c>
      <c r="L26" s="21">
        <v>113.97900579911067</v>
      </c>
      <c r="M26" s="21">
        <v>113.35215420782644</v>
      </c>
      <c r="N26" s="21">
        <v>111.6837755564537</v>
      </c>
      <c r="O26" s="21">
        <v>113.5630540876801</v>
      </c>
      <c r="P26" s="21">
        <v>110.35734245185745</v>
      </c>
      <c r="Q26" s="21">
        <v>108.73332897715255</v>
      </c>
      <c r="R26" s="21">
        <v>109.70523577057843</v>
      </c>
      <c r="S26" s="21">
        <v>109.33999576853735</v>
      </c>
      <c r="T26" s="21">
        <v>110.86479122195425</v>
      </c>
      <c r="U26" s="21">
        <v>112.21201997182204</v>
      </c>
      <c r="V26" s="21">
        <v>114.83444839181713</v>
      </c>
      <c r="W26" s="21">
        <v>115.55435232950333</v>
      </c>
      <c r="X26" s="21">
        <v>113.85655388821824</v>
      </c>
      <c r="Y26" s="21">
        <v>117.66742891458826</v>
      </c>
      <c r="Z26" s="21">
        <v>119.05046758869489</v>
      </c>
      <c r="AA26" s="21">
        <v>121.60878142881421</v>
      </c>
      <c r="AB26" s="21">
        <v>120.64917960966271</v>
      </c>
      <c r="AC26" s="21">
        <v>118.29366406496294</v>
      </c>
      <c r="AD26" s="21">
        <v>120.69719345557803</v>
      </c>
      <c r="AE26" s="21">
        <v>118.01885011647512</v>
      </c>
      <c r="AF26" s="21">
        <v>120.08652073799757</v>
      </c>
      <c r="AG26" s="21">
        <v>122.44973651140629</v>
      </c>
      <c r="AH26" s="21">
        <v>124.13642136050578</v>
      </c>
      <c r="AI26" s="51">
        <v>124.48260043191431</v>
      </c>
      <c r="AJ26" s="51">
        <v>121.86843421889601</v>
      </c>
      <c r="AK26" s="51">
        <v>120.72628626618935</v>
      </c>
      <c r="AL26" s="51">
        <v>124.26979637168256</v>
      </c>
      <c r="AM26" s="51">
        <v>122.45201704768019</v>
      </c>
      <c r="AN26" s="51">
        <v>121.856017663291</v>
      </c>
      <c r="AO26" s="51">
        <v>119.62929258696751</v>
      </c>
      <c r="AP26" s="51">
        <v>117.76805265126025</v>
      </c>
      <c r="AQ26" s="51">
        <v>118.2391653828514</v>
      </c>
      <c r="AR26" s="51">
        <v>117.36603675159304</v>
      </c>
      <c r="AS26" s="51">
        <v>121.84484611758289</v>
      </c>
      <c r="AT26" s="51">
        <v>119.84759142069288</v>
      </c>
      <c r="AU26" s="51">
        <v>120.90968304219241</v>
      </c>
      <c r="AV26" s="51">
        <v>118.43191932821497</v>
      </c>
      <c r="AW26" s="51">
        <v>118.81111101952213</v>
      </c>
      <c r="AX26" s="51">
        <v>119.16411492417861</v>
      </c>
      <c r="AY26" s="51">
        <v>119.79425737138159</v>
      </c>
      <c r="AZ26" s="51">
        <v>117.61132487922752</v>
      </c>
      <c r="BA26" s="51">
        <v>119.64183961535694</v>
      </c>
      <c r="BB26" s="51">
        <v>122.72479443946432</v>
      </c>
      <c r="BC26" s="51">
        <v>119.04440317983472</v>
      </c>
      <c r="BD26" s="51">
        <v>120.19760269095406</v>
      </c>
      <c r="BE26" s="51">
        <v>116.88575383247084</v>
      </c>
      <c r="BF26" s="51">
        <v>117.49734221149168</v>
      </c>
      <c r="BG26" s="51">
        <v>116.8440958272227</v>
      </c>
      <c r="BH26" s="51">
        <v>118.02412837083112</v>
      </c>
      <c r="BI26" s="51">
        <v>119.15875230161572</v>
      </c>
      <c r="BJ26" s="51"/>
      <c r="BK26" s="51"/>
      <c r="BL26" s="51"/>
      <c r="BM26" s="21"/>
      <c r="BN26" s="21"/>
    </row>
    <row r="27" spans="1:66" x14ac:dyDescent="0.2">
      <c r="A27" s="20" t="str">
        <f t="shared" si="0"/>
        <v>mwg_t_QU_6</v>
      </c>
      <c r="B27" s="19" t="s">
        <v>3495</v>
      </c>
      <c r="C27" s="19" t="s">
        <v>503</v>
      </c>
      <c r="D27" s="44">
        <v>6</v>
      </c>
      <c r="E27" s="21">
        <v>100</v>
      </c>
      <c r="F27" s="21">
        <v>98.078765754462978</v>
      </c>
      <c r="G27" s="21">
        <v>99.053966842846208</v>
      </c>
      <c r="H27" s="21">
        <v>98.367353185628758</v>
      </c>
      <c r="I27" s="21">
        <v>101.23321297279757</v>
      </c>
      <c r="J27" s="21">
        <v>99.41344179590584</v>
      </c>
      <c r="K27" s="21">
        <v>108.52213663923366</v>
      </c>
      <c r="L27" s="21">
        <v>109.25626047350126</v>
      </c>
      <c r="M27" s="21">
        <v>109.17753319004693</v>
      </c>
      <c r="N27" s="21">
        <v>108.50926235614966</v>
      </c>
      <c r="O27" s="21">
        <v>109.85562313777162</v>
      </c>
      <c r="P27" s="21">
        <v>107.29797881141172</v>
      </c>
      <c r="Q27" s="21">
        <v>105.35433102644799</v>
      </c>
      <c r="R27" s="21">
        <v>106.46520142478815</v>
      </c>
      <c r="S27" s="21">
        <v>106.50927160512882</v>
      </c>
      <c r="T27" s="21">
        <v>108.28034518605934</v>
      </c>
      <c r="U27" s="21">
        <v>110.16106474205039</v>
      </c>
      <c r="V27" s="21">
        <v>112.28882107776528</v>
      </c>
      <c r="W27" s="21">
        <v>112.85738951917286</v>
      </c>
      <c r="X27" s="21">
        <v>112.02090507664496</v>
      </c>
      <c r="Y27" s="21">
        <v>115.5162653884708</v>
      </c>
      <c r="Z27" s="21">
        <v>115.70038607989592</v>
      </c>
      <c r="AA27" s="21">
        <v>117.86256932803727</v>
      </c>
      <c r="AB27" s="21">
        <v>116.62970304826239</v>
      </c>
      <c r="AC27" s="21">
        <v>114.9247319563939</v>
      </c>
      <c r="AD27" s="21">
        <v>117.71791735184453</v>
      </c>
      <c r="AE27" s="21">
        <v>116.30873426421022</v>
      </c>
      <c r="AF27" s="21">
        <v>117.813394396089</v>
      </c>
      <c r="AG27" s="21">
        <v>119.22274488300278</v>
      </c>
      <c r="AH27" s="21">
        <v>119.91986027403445</v>
      </c>
      <c r="AI27" s="51">
        <v>118.57135839309542</v>
      </c>
      <c r="AJ27" s="51">
        <v>116.57908178401132</v>
      </c>
      <c r="AK27" s="51">
        <v>115.24483407616506</v>
      </c>
      <c r="AL27" s="51">
        <v>118.49850308489182</v>
      </c>
      <c r="AM27" s="51">
        <v>117.63609191383286</v>
      </c>
      <c r="AN27" s="51">
        <v>116.8278312998488</v>
      </c>
      <c r="AO27" s="51">
        <v>114.89020807593313</v>
      </c>
      <c r="AP27" s="51">
        <v>112.29358636085418</v>
      </c>
      <c r="AQ27" s="51">
        <v>112.46963671870522</v>
      </c>
      <c r="AR27" s="51">
        <v>112.76217970316758</v>
      </c>
      <c r="AS27" s="51">
        <v>117.38302975546475</v>
      </c>
      <c r="AT27" s="51">
        <v>114.37778254228267</v>
      </c>
      <c r="AU27" s="51">
        <v>114.40474122885979</v>
      </c>
      <c r="AV27" s="51">
        <v>111.81785387342147</v>
      </c>
      <c r="AW27" s="51">
        <v>112.79598137648846</v>
      </c>
      <c r="AX27" s="51">
        <v>113.25575864513746</v>
      </c>
      <c r="AY27" s="51">
        <v>114.24046606568193</v>
      </c>
      <c r="AZ27" s="51">
        <v>111.4923691388297</v>
      </c>
      <c r="BA27" s="51">
        <v>113.46574202548379</v>
      </c>
      <c r="BB27" s="51">
        <v>115.65565522315102</v>
      </c>
      <c r="BC27" s="51">
        <v>112.31219503608109</v>
      </c>
      <c r="BD27" s="51">
        <v>111.96221441765466</v>
      </c>
      <c r="BE27" s="51">
        <v>110.62720236219626</v>
      </c>
      <c r="BF27" s="51">
        <v>111.17700139505618</v>
      </c>
      <c r="BG27" s="51">
        <v>110.91180675623671</v>
      </c>
      <c r="BH27" s="51">
        <v>112.0605903563449</v>
      </c>
      <c r="BI27" s="51">
        <v>112.94356820480385</v>
      </c>
      <c r="BJ27" s="51"/>
      <c r="BK27" s="51"/>
      <c r="BL27" s="51"/>
      <c r="BM27" s="21"/>
      <c r="BN27" s="21"/>
    </row>
    <row r="28" spans="1:66" x14ac:dyDescent="0.2">
      <c r="A28" s="20" t="str">
        <f t="shared" si="0"/>
        <v>mwg_t_QU_7</v>
      </c>
      <c r="B28" s="19" t="s">
        <v>3495</v>
      </c>
      <c r="C28" s="19" t="s">
        <v>503</v>
      </c>
      <c r="D28" s="44">
        <v>7</v>
      </c>
      <c r="E28" s="21">
        <v>100</v>
      </c>
      <c r="F28" s="21">
        <v>89.787098497640216</v>
      </c>
      <c r="G28" s="21">
        <v>93.747766739710258</v>
      </c>
      <c r="H28" s="21">
        <v>92.781686499249389</v>
      </c>
      <c r="I28" s="21">
        <v>95.108578431995667</v>
      </c>
      <c r="J28" s="21">
        <v>91.770784126171094</v>
      </c>
      <c r="K28" s="21">
        <v>100.8814554988912</v>
      </c>
      <c r="L28" s="21">
        <v>101.5091557897867</v>
      </c>
      <c r="M28" s="21">
        <v>100.12447879190714</v>
      </c>
      <c r="N28" s="21">
        <v>98.70601510198351</v>
      </c>
      <c r="O28" s="21">
        <v>102.04134208869802</v>
      </c>
      <c r="P28" s="21">
        <v>99.663498440014024</v>
      </c>
      <c r="Q28" s="21">
        <v>98.480040353091269</v>
      </c>
      <c r="R28" s="21">
        <v>99.413634794705501</v>
      </c>
      <c r="S28" s="21">
        <v>99.644570231077964</v>
      </c>
      <c r="T28" s="21">
        <v>102.47206569942871</v>
      </c>
      <c r="U28" s="21">
        <v>103.60307297387068</v>
      </c>
      <c r="V28" s="21">
        <v>105.44956752235738</v>
      </c>
      <c r="W28" s="21">
        <v>101.70886620154494</v>
      </c>
      <c r="X28" s="21">
        <v>101.6572201637141</v>
      </c>
      <c r="Y28" s="21">
        <v>103.2543748593652</v>
      </c>
      <c r="Z28" s="21">
        <v>102.54135202261148</v>
      </c>
      <c r="AA28" s="21">
        <v>106.35325919997423</v>
      </c>
      <c r="AB28" s="21">
        <v>107.48008605416881</v>
      </c>
      <c r="AC28" s="21">
        <v>105.33295291809932</v>
      </c>
      <c r="AD28" s="21">
        <v>105.67259471699187</v>
      </c>
      <c r="AE28" s="21">
        <v>102.36554118372825</v>
      </c>
      <c r="AF28" s="21">
        <v>101.91909771706429</v>
      </c>
      <c r="AG28" s="21">
        <v>103.39494782080763</v>
      </c>
      <c r="AH28" s="21">
        <v>107.95965206592872</v>
      </c>
      <c r="AI28" s="51">
        <v>109.822370504018</v>
      </c>
      <c r="AJ28" s="51">
        <v>109.54764560349265</v>
      </c>
      <c r="AK28" s="51">
        <v>108.82913091351077</v>
      </c>
      <c r="AL28" s="51">
        <v>110.85088998991424</v>
      </c>
      <c r="AM28" s="51">
        <v>110.87052833399098</v>
      </c>
      <c r="AN28" s="51">
        <v>109.57656752342561</v>
      </c>
      <c r="AO28" s="51">
        <v>110.51528032122869</v>
      </c>
      <c r="AP28" s="51">
        <v>110.2563281671378</v>
      </c>
      <c r="AQ28" s="51">
        <v>112.38914096050334</v>
      </c>
      <c r="AR28" s="51">
        <v>110.77993218902284</v>
      </c>
      <c r="AS28" s="51">
        <v>111.15554309110971</v>
      </c>
      <c r="AT28" s="51">
        <v>108.47041482140962</v>
      </c>
      <c r="AU28" s="51">
        <v>106.84142223887196</v>
      </c>
      <c r="AV28" s="51">
        <v>102.3314377750491</v>
      </c>
      <c r="AW28" s="51">
        <v>102.19200145871655</v>
      </c>
      <c r="AX28" s="51">
        <v>103.25085563675296</v>
      </c>
      <c r="AY28" s="51">
        <v>105.09099498611806</v>
      </c>
      <c r="AZ28" s="51">
        <v>102.42834874969589</v>
      </c>
      <c r="BA28" s="51">
        <v>101.65357044338185</v>
      </c>
      <c r="BB28" s="51">
        <v>105.87343064946579</v>
      </c>
      <c r="BC28" s="51">
        <v>103.68413332743624</v>
      </c>
      <c r="BD28" s="51">
        <v>102.58230199556806</v>
      </c>
      <c r="BE28" s="51">
        <v>101.30274021726586</v>
      </c>
      <c r="BF28" s="51">
        <v>101.43159228307499</v>
      </c>
      <c r="BG28" s="51">
        <v>101.64749030719172</v>
      </c>
      <c r="BH28" s="51">
        <v>101.38875510078178</v>
      </c>
      <c r="BI28" s="51">
        <v>100.79913830474365</v>
      </c>
      <c r="BJ28" s="51"/>
      <c r="BK28" s="51"/>
      <c r="BL28" s="51"/>
      <c r="BM28" s="21"/>
      <c r="BN28" s="21"/>
    </row>
    <row r="29" spans="1:66" x14ac:dyDescent="0.2">
      <c r="A29" s="20" t="str">
        <f t="shared" si="0"/>
        <v>mwg_t_QU_8</v>
      </c>
      <c r="B29" s="19" t="s">
        <v>3495</v>
      </c>
      <c r="C29" s="19" t="s">
        <v>503</v>
      </c>
      <c r="D29" s="44">
        <v>8</v>
      </c>
      <c r="E29" s="21">
        <v>100</v>
      </c>
      <c r="F29" s="21">
        <v>88.697061525981468</v>
      </c>
      <c r="G29" s="21">
        <v>90.722292261019106</v>
      </c>
      <c r="H29" s="21">
        <v>93.676703537844205</v>
      </c>
      <c r="I29" s="21">
        <v>97.738666777774384</v>
      </c>
      <c r="J29" s="21">
        <v>95.369887550908047</v>
      </c>
      <c r="K29" s="21">
        <v>104.65664984873698</v>
      </c>
      <c r="L29" s="21">
        <v>105.44912603052819</v>
      </c>
      <c r="M29" s="21">
        <v>104.54839505017044</v>
      </c>
      <c r="N29" s="21">
        <v>102.84011714656047</v>
      </c>
      <c r="O29" s="21">
        <v>103.25689393228892</v>
      </c>
      <c r="P29" s="21">
        <v>101.04879390382364</v>
      </c>
      <c r="Q29" s="21">
        <v>99.521028374709573</v>
      </c>
      <c r="R29" s="21">
        <v>99.396680995202431</v>
      </c>
      <c r="S29" s="21">
        <v>97.714886267954284</v>
      </c>
      <c r="T29" s="21">
        <v>99.827129215014153</v>
      </c>
      <c r="U29" s="21">
        <v>101.81937734476443</v>
      </c>
      <c r="V29" s="21">
        <v>103.37828336230044</v>
      </c>
      <c r="W29" s="21">
        <v>96.970197597673419</v>
      </c>
      <c r="X29" s="21">
        <v>101.99931482926539</v>
      </c>
      <c r="Y29" s="21">
        <v>104.50830216138827</v>
      </c>
      <c r="Z29" s="21">
        <v>104.51967478418457</v>
      </c>
      <c r="AA29" s="21">
        <v>110.30289818191706</v>
      </c>
      <c r="AB29" s="21">
        <v>110.59340396378774</v>
      </c>
      <c r="AC29" s="21">
        <v>112.34812823402419</v>
      </c>
      <c r="AD29" s="21">
        <v>115.30825609346473</v>
      </c>
      <c r="AE29" s="21">
        <v>114.53372833916487</v>
      </c>
      <c r="AF29" s="21">
        <v>118.17278353100687</v>
      </c>
      <c r="AG29" s="21">
        <v>117.61916250467613</v>
      </c>
      <c r="AH29" s="21">
        <v>121.59041525216003</v>
      </c>
      <c r="AI29" s="51">
        <v>114.49168336113948</v>
      </c>
      <c r="AJ29" s="51">
        <v>108.45393998079909</v>
      </c>
      <c r="AK29" s="51">
        <v>105.09370460269443</v>
      </c>
      <c r="AL29" s="51">
        <v>104.42330251338299</v>
      </c>
      <c r="AM29" s="51">
        <v>103.05606120199531</v>
      </c>
      <c r="AN29" s="51">
        <v>102.09127401952784</v>
      </c>
      <c r="AO29" s="51">
        <v>100.45942625206806</v>
      </c>
      <c r="AP29" s="51">
        <v>99.952808552225804</v>
      </c>
      <c r="AQ29" s="51">
        <v>103.12407675184696</v>
      </c>
      <c r="AR29" s="51">
        <v>103.046872047595</v>
      </c>
      <c r="AS29" s="51">
        <v>104.48650231792003</v>
      </c>
      <c r="AT29" s="51">
        <v>100.95272930764443</v>
      </c>
      <c r="AU29" s="51">
        <v>101.37751281127703</v>
      </c>
      <c r="AV29" s="51">
        <v>96.53761479009971</v>
      </c>
      <c r="AW29" s="51">
        <v>94.493165486889765</v>
      </c>
      <c r="AX29" s="51">
        <v>94.062638071357867</v>
      </c>
      <c r="AY29" s="51">
        <v>94.746161025293247</v>
      </c>
      <c r="AZ29" s="51">
        <v>91.440115844205422</v>
      </c>
      <c r="BA29" s="51">
        <v>94.826697242947631</v>
      </c>
      <c r="BB29" s="51">
        <v>95.06895782589045</v>
      </c>
      <c r="BC29" s="51">
        <v>92.25549488391799</v>
      </c>
      <c r="BD29" s="51">
        <v>90.85450016943706</v>
      </c>
      <c r="BE29" s="51">
        <v>90.927620785922485</v>
      </c>
      <c r="BF29" s="51">
        <v>92.839291264901931</v>
      </c>
      <c r="BG29" s="51">
        <v>91.887178256508264</v>
      </c>
      <c r="BH29" s="51">
        <v>90.258661838389955</v>
      </c>
      <c r="BI29" s="51">
        <v>91.726024222524174</v>
      </c>
      <c r="BJ29" s="51"/>
      <c r="BK29" s="51"/>
      <c r="BL29" s="51"/>
      <c r="BM29" s="21"/>
      <c r="BN29" s="21"/>
    </row>
    <row r="30" spans="1:66" x14ac:dyDescent="0.2">
      <c r="A30" s="20" t="str">
        <f t="shared" si="0"/>
        <v>bue_QU_1</v>
      </c>
      <c r="B30" s="19" t="s">
        <v>3496</v>
      </c>
      <c r="C30" s="19" t="s">
        <v>503</v>
      </c>
      <c r="D30" s="44">
        <v>1</v>
      </c>
      <c r="E30" s="21">
        <v>100</v>
      </c>
      <c r="F30" s="21">
        <v>105.3145087551068</v>
      </c>
      <c r="G30" s="21">
        <v>110.49944806024152</v>
      </c>
      <c r="H30" s="21">
        <v>115.68438736537622</v>
      </c>
      <c r="I30" s="21">
        <v>118.57607431938848</v>
      </c>
      <c r="J30" s="21">
        <v>119.89610571349365</v>
      </c>
      <c r="K30" s="21">
        <v>121.21613710759883</v>
      </c>
      <c r="L30" s="21">
        <v>113.05619291487714</v>
      </c>
      <c r="M30" s="21">
        <v>111.80349864686761</v>
      </c>
      <c r="N30" s="21">
        <v>115.95025941259452</v>
      </c>
      <c r="O30" s="21">
        <v>113.16111477713318</v>
      </c>
      <c r="P30" s="21">
        <v>110.70287359810058</v>
      </c>
      <c r="Q30" s="21">
        <v>121.12181532053776</v>
      </c>
      <c r="R30" s="21">
        <v>123.36472577049405</v>
      </c>
      <c r="S30" s="21">
        <v>122.37608105797733</v>
      </c>
      <c r="T30" s="21">
        <v>136.06696946951732</v>
      </c>
      <c r="U30" s="21">
        <v>138.24470151631814</v>
      </c>
      <c r="V30" s="21">
        <v>132.01650496904003</v>
      </c>
      <c r="W30" s="21">
        <v>135.70960729824097</v>
      </c>
      <c r="X30" s="21">
        <v>133.32588953434279</v>
      </c>
      <c r="Y30" s="21">
        <v>132.674037120614</v>
      </c>
      <c r="Z30" s="21">
        <v>137.980173756037</v>
      </c>
      <c r="AA30" s="21">
        <v>135.3434580228797</v>
      </c>
      <c r="AB30" s="21">
        <v>132.73655811777786</v>
      </c>
      <c r="AC30" s="21">
        <v>133.66412569337928</v>
      </c>
      <c r="AD30" s="21">
        <v>131.45650168424984</v>
      </c>
      <c r="AE30" s="21">
        <v>127.04581646608774</v>
      </c>
      <c r="AF30" s="21">
        <v>134.91499151785339</v>
      </c>
      <c r="AG30" s="21">
        <v>135.61919838564194</v>
      </c>
      <c r="AH30" s="21">
        <v>125.01562971774634</v>
      </c>
      <c r="AI30" s="51">
        <v>119.08586800761883</v>
      </c>
      <c r="AJ30" s="51">
        <v>120.43716513936702</v>
      </c>
      <c r="AK30" s="51">
        <v>122.98209134981302</v>
      </c>
      <c r="AL30" s="51">
        <v>123.71024586138712</v>
      </c>
      <c r="AM30" s="51">
        <v>124.68080918926002</v>
      </c>
      <c r="AN30" s="51">
        <v>131.13765479028189</v>
      </c>
      <c r="AO30" s="51">
        <v>126.21723224368057</v>
      </c>
      <c r="AP30" s="51">
        <v>115.92471176221602</v>
      </c>
      <c r="AQ30" s="51">
        <v>109.8143482812977</v>
      </c>
      <c r="AR30" s="51">
        <v>104.36360475955597</v>
      </c>
      <c r="AS30" s="51">
        <v>99.034106442805395</v>
      </c>
      <c r="AT30" s="51">
        <v>101.88897211151537</v>
      </c>
      <c r="AU30" s="51">
        <v>106.04142819151834</v>
      </c>
      <c r="AV30" s="51">
        <v>110.48393087160338</v>
      </c>
      <c r="AW30" s="51">
        <v>115.00983644017452</v>
      </c>
      <c r="AX30" s="51">
        <v>114.40875183759445</v>
      </c>
      <c r="AY30" s="51">
        <v>117.70261814324971</v>
      </c>
      <c r="AZ30" s="51">
        <v>119.10323428932286</v>
      </c>
      <c r="BA30" s="51">
        <v>118.28094985474054</v>
      </c>
      <c r="BB30" s="51">
        <v>112.6972121662041</v>
      </c>
      <c r="BC30" s="51">
        <v>107.59782540611597</v>
      </c>
      <c r="BD30" s="51">
        <v>108.73496654621266</v>
      </c>
      <c r="BE30" s="51">
        <v>108.57778012653414</v>
      </c>
      <c r="BF30" s="51">
        <v>108.21864555594671</v>
      </c>
      <c r="BG30" s="51">
        <v>106.71566674559656</v>
      </c>
      <c r="BH30" s="51">
        <v>112.04276542614353</v>
      </c>
      <c r="BI30" s="51">
        <v>113.17742092613707</v>
      </c>
      <c r="BJ30" s="51"/>
      <c r="BK30" s="51"/>
      <c r="BL30" s="51"/>
      <c r="BM30" s="21"/>
      <c r="BN30" s="21"/>
    </row>
    <row r="31" spans="1:66" x14ac:dyDescent="0.2">
      <c r="A31" s="20" t="str">
        <f t="shared" si="0"/>
        <v>bue_QU_3</v>
      </c>
      <c r="B31" s="19" t="s">
        <v>3496</v>
      </c>
      <c r="C31" s="19" t="s">
        <v>503</v>
      </c>
      <c r="D31" s="44">
        <v>3</v>
      </c>
      <c r="E31" s="21">
        <v>100</v>
      </c>
      <c r="F31" s="21">
        <v>96.47148153831354</v>
      </c>
      <c r="G31" s="21">
        <v>95.104540462194905</v>
      </c>
      <c r="H31" s="21">
        <v>93.737599386076283</v>
      </c>
      <c r="I31" s="21">
        <v>96.074511284991658</v>
      </c>
      <c r="J31" s="21">
        <v>100.61509793237063</v>
      </c>
      <c r="K31" s="21">
        <v>105.1556845797496</v>
      </c>
      <c r="L31" s="21">
        <v>99.33043583998284</v>
      </c>
      <c r="M31" s="21">
        <v>98.293673431934863</v>
      </c>
      <c r="N31" s="21">
        <v>101.5409680904787</v>
      </c>
      <c r="O31" s="21">
        <v>98.686780490450786</v>
      </c>
      <c r="P31" s="21">
        <v>93.425526751117275</v>
      </c>
      <c r="Q31" s="21">
        <v>96.777624835571203</v>
      </c>
      <c r="R31" s="21">
        <v>94.688788221264645</v>
      </c>
      <c r="S31" s="21">
        <v>92.505162462440097</v>
      </c>
      <c r="T31" s="21">
        <v>100.89387927736206</v>
      </c>
      <c r="U31" s="21">
        <v>101.36802768400446</v>
      </c>
      <c r="V31" s="21">
        <v>96.840265787780339</v>
      </c>
      <c r="W31" s="21">
        <v>102.49384647306994</v>
      </c>
      <c r="X31" s="21">
        <v>102.4461868895747</v>
      </c>
      <c r="Y31" s="21">
        <v>104.11133934497347</v>
      </c>
      <c r="Z31" s="21">
        <v>108.13361874064572</v>
      </c>
      <c r="AA31" s="21">
        <v>107.08156618242184</v>
      </c>
      <c r="AB31" s="21">
        <v>105.12854740292906</v>
      </c>
      <c r="AC31" s="21">
        <v>108.20540912570031</v>
      </c>
      <c r="AD31" s="21">
        <v>106.33481388657169</v>
      </c>
      <c r="AE31" s="21">
        <v>102.1257098760604</v>
      </c>
      <c r="AF31" s="21">
        <v>109.51160866816892</v>
      </c>
      <c r="AG31" s="21">
        <v>108.64395799441783</v>
      </c>
      <c r="AH31" s="21">
        <v>107.23352275174494</v>
      </c>
      <c r="AI31" s="51">
        <v>110.53159046311592</v>
      </c>
      <c r="AJ31" s="51">
        <v>113.08514544875075</v>
      </c>
      <c r="AK31" s="51">
        <v>112.08473587685771</v>
      </c>
      <c r="AL31" s="51">
        <v>107.00399664545317</v>
      </c>
      <c r="AM31" s="51">
        <v>101.56180296516364</v>
      </c>
      <c r="AN31" s="51">
        <v>103.6472082973727</v>
      </c>
      <c r="AO31" s="51">
        <v>98.949693905433463</v>
      </c>
      <c r="AP31" s="51">
        <v>93.627202312710608</v>
      </c>
      <c r="AQ31" s="51">
        <v>89.200306590385409</v>
      </c>
      <c r="AR31" s="51">
        <v>86.847692323017469</v>
      </c>
      <c r="AS31" s="51">
        <v>82.612185532752491</v>
      </c>
      <c r="AT31" s="51">
        <v>84.046614278212715</v>
      </c>
      <c r="AU31" s="51">
        <v>86.882791463272696</v>
      </c>
      <c r="AV31" s="51">
        <v>90.29295412346724</v>
      </c>
      <c r="AW31" s="51">
        <v>93.544151795179147</v>
      </c>
      <c r="AX31" s="51">
        <v>96.716123664681632</v>
      </c>
      <c r="AY31" s="51">
        <v>99.913367671476223</v>
      </c>
      <c r="AZ31" s="51">
        <v>102.38082091630329</v>
      </c>
      <c r="BA31" s="51">
        <v>101.78235362295661</v>
      </c>
      <c r="BB31" s="51">
        <v>99.698830323853187</v>
      </c>
      <c r="BC31" s="51">
        <v>95.037603447795647</v>
      </c>
      <c r="BD31" s="51">
        <v>97.959498869488343</v>
      </c>
      <c r="BE31" s="51">
        <v>97.082994189929579</v>
      </c>
      <c r="BF31" s="51">
        <v>96.108367674208424</v>
      </c>
      <c r="BG31" s="51">
        <v>93.275443948505099</v>
      </c>
      <c r="BH31" s="51">
        <v>97.487954812569754</v>
      </c>
      <c r="BI31" s="51">
        <v>97.684927971244235</v>
      </c>
      <c r="BJ31" s="51"/>
      <c r="BK31" s="51"/>
      <c r="BL31" s="51"/>
      <c r="BM31" s="21"/>
      <c r="BN31" s="21"/>
    </row>
    <row r="32" spans="1:66" x14ac:dyDescent="0.2">
      <c r="A32" s="20" t="str">
        <f t="shared" si="0"/>
        <v>bue_QU_4</v>
      </c>
      <c r="B32" s="19" t="s">
        <v>3496</v>
      </c>
      <c r="C32" s="19" t="s">
        <v>503</v>
      </c>
      <c r="D32" s="44">
        <v>4</v>
      </c>
      <c r="E32" s="21">
        <v>100</v>
      </c>
      <c r="F32" s="21">
        <v>102.406930802231</v>
      </c>
      <c r="G32" s="21">
        <v>96.523499389374678</v>
      </c>
      <c r="H32" s="21">
        <v>90.640067976518367</v>
      </c>
      <c r="I32" s="21">
        <v>88.020497358898027</v>
      </c>
      <c r="J32" s="21">
        <v>90.556788691048865</v>
      </c>
      <c r="K32" s="21">
        <v>93.093080023199704</v>
      </c>
      <c r="L32" s="21">
        <v>87.009522802801484</v>
      </c>
      <c r="M32" s="21">
        <v>85.477534827599428</v>
      </c>
      <c r="N32" s="21">
        <v>86.666080726173917</v>
      </c>
      <c r="O32" s="21">
        <v>82.87944743073183</v>
      </c>
      <c r="P32" s="21">
        <v>78.191610014061723</v>
      </c>
      <c r="Q32" s="21">
        <v>80.862495574379295</v>
      </c>
      <c r="R32" s="21">
        <v>79.807820220031317</v>
      </c>
      <c r="S32" s="21">
        <v>77.005154165760331</v>
      </c>
      <c r="T32" s="21">
        <v>83.84262061052759</v>
      </c>
      <c r="U32" s="21">
        <v>86.41171378130197</v>
      </c>
      <c r="V32" s="21">
        <v>86.88323553335421</v>
      </c>
      <c r="W32" s="21">
        <v>95.993151586522998</v>
      </c>
      <c r="X32" s="21">
        <v>93.291940833712829</v>
      </c>
      <c r="Y32" s="21">
        <v>91.53962651141218</v>
      </c>
      <c r="Z32" s="21">
        <v>92.734553789605556</v>
      </c>
      <c r="AA32" s="21">
        <v>89.881046289967813</v>
      </c>
      <c r="AB32" s="21">
        <v>89.925751036704213</v>
      </c>
      <c r="AC32" s="21">
        <v>94.617435593988688</v>
      </c>
      <c r="AD32" s="21">
        <v>92.320632364704949</v>
      </c>
      <c r="AE32" s="21">
        <v>91.368547000885627</v>
      </c>
      <c r="AF32" s="21">
        <v>96.284588717644411</v>
      </c>
      <c r="AG32" s="21">
        <v>95.994383101478007</v>
      </c>
      <c r="AH32" s="21">
        <v>93.938162794940482</v>
      </c>
      <c r="AI32" s="51">
        <v>92.928056029839851</v>
      </c>
      <c r="AJ32" s="51">
        <v>96.79270904588526</v>
      </c>
      <c r="AK32" s="51">
        <v>99.031113104156404</v>
      </c>
      <c r="AL32" s="51">
        <v>93.432180471248643</v>
      </c>
      <c r="AM32" s="51">
        <v>88.680934015445573</v>
      </c>
      <c r="AN32" s="51">
        <v>89.555274801061373</v>
      </c>
      <c r="AO32" s="51">
        <v>85.047387705551657</v>
      </c>
      <c r="AP32" s="51">
        <v>80.828306546656563</v>
      </c>
      <c r="AQ32" s="51">
        <v>77.861188643864708</v>
      </c>
      <c r="AR32" s="51">
        <v>76.857241503245135</v>
      </c>
      <c r="AS32" s="51">
        <v>72.99210785652329</v>
      </c>
      <c r="AT32" s="51">
        <v>75.361418276690443</v>
      </c>
      <c r="AU32" s="51">
        <v>75.963560127102753</v>
      </c>
      <c r="AV32" s="51">
        <v>79.172808097561571</v>
      </c>
      <c r="AW32" s="51">
        <v>81.439223808060902</v>
      </c>
      <c r="AX32" s="51">
        <v>85.027056394768039</v>
      </c>
      <c r="AY32" s="51">
        <v>88.141104421109148</v>
      </c>
      <c r="AZ32" s="51">
        <v>88.583156701074046</v>
      </c>
      <c r="BA32" s="51">
        <v>90.278358544307423</v>
      </c>
      <c r="BB32" s="51">
        <v>88.156461507605513</v>
      </c>
      <c r="BC32" s="51">
        <v>83.785354792585736</v>
      </c>
      <c r="BD32" s="51">
        <v>87.974622533046571</v>
      </c>
      <c r="BE32" s="51">
        <v>89.492925789448691</v>
      </c>
      <c r="BF32" s="51">
        <v>90.985884265606259</v>
      </c>
      <c r="BG32" s="51">
        <v>86.436590035713621</v>
      </c>
      <c r="BH32" s="51">
        <v>89.203794469793095</v>
      </c>
      <c r="BI32" s="51">
        <v>87.150657480235495</v>
      </c>
      <c r="BJ32" s="51"/>
      <c r="BK32" s="51"/>
      <c r="BL32" s="51"/>
      <c r="BM32" s="21"/>
      <c r="BN32" s="21"/>
    </row>
    <row r="33" spans="1:66" x14ac:dyDescent="0.2">
      <c r="A33" s="20" t="str">
        <f t="shared" si="0"/>
        <v>bue_QU_5</v>
      </c>
      <c r="B33" s="19" t="s">
        <v>3496</v>
      </c>
      <c r="C33" s="19" t="s">
        <v>503</v>
      </c>
      <c r="D33" s="44">
        <v>5</v>
      </c>
      <c r="E33" s="21">
        <v>100</v>
      </c>
      <c r="F33" s="21">
        <v>97.630258129875031</v>
      </c>
      <c r="G33" s="21">
        <v>98.733261894060846</v>
      </c>
      <c r="H33" s="21">
        <v>99.83626565824666</v>
      </c>
      <c r="I33" s="21">
        <v>101.68654564493838</v>
      </c>
      <c r="J33" s="21">
        <v>105.75531517634913</v>
      </c>
      <c r="K33" s="21">
        <v>109.82408470775988</v>
      </c>
      <c r="L33" s="21">
        <v>103.52500775324643</v>
      </c>
      <c r="M33" s="21">
        <v>102.84746582564284</v>
      </c>
      <c r="N33" s="21">
        <v>106.31642967707097</v>
      </c>
      <c r="O33" s="21">
        <v>104.00640893516963</v>
      </c>
      <c r="P33" s="21">
        <v>99.160595623013748</v>
      </c>
      <c r="Q33" s="21">
        <v>102.47048544458444</v>
      </c>
      <c r="R33" s="21">
        <v>99.387776009093969</v>
      </c>
      <c r="S33" s="21">
        <v>95.318603711507905</v>
      </c>
      <c r="T33" s="21">
        <v>103.09071677265807</v>
      </c>
      <c r="U33" s="21">
        <v>105.89080182276314</v>
      </c>
      <c r="V33" s="21">
        <v>106.02394210491137</v>
      </c>
      <c r="W33" s="21">
        <v>116.14294509861558</v>
      </c>
      <c r="X33" s="21">
        <v>115.11186483213396</v>
      </c>
      <c r="Y33" s="21">
        <v>114.5325260959404</v>
      </c>
      <c r="Z33" s="21">
        <v>116.39138601769068</v>
      </c>
      <c r="AA33" s="21">
        <v>113.84178769875373</v>
      </c>
      <c r="AB33" s="21">
        <v>113.54127768589457</v>
      </c>
      <c r="AC33" s="21">
        <v>117.68246011136124</v>
      </c>
      <c r="AD33" s="21">
        <v>115.55950690302825</v>
      </c>
      <c r="AE33" s="21">
        <v>112.439391569473</v>
      </c>
      <c r="AF33" s="21">
        <v>119.67330422544687</v>
      </c>
      <c r="AG33" s="21">
        <v>116.30776800315361</v>
      </c>
      <c r="AH33" s="21">
        <v>113.51445875258632</v>
      </c>
      <c r="AI33" s="51">
        <v>112.33130896979928</v>
      </c>
      <c r="AJ33" s="51">
        <v>113.11773895505233</v>
      </c>
      <c r="AK33" s="51">
        <v>115.37146848184317</v>
      </c>
      <c r="AL33" s="51">
        <v>112.85104936160748</v>
      </c>
      <c r="AM33" s="51">
        <v>108.75507656581051</v>
      </c>
      <c r="AN33" s="51">
        <v>111.95132812841217</v>
      </c>
      <c r="AO33" s="51">
        <v>106.33422081021646</v>
      </c>
      <c r="AP33" s="51">
        <v>100.73949951441344</v>
      </c>
      <c r="AQ33" s="51">
        <v>95.189397806261098</v>
      </c>
      <c r="AR33" s="51">
        <v>92.335863028830403</v>
      </c>
      <c r="AS33" s="51">
        <v>87.747076794384185</v>
      </c>
      <c r="AT33" s="51">
        <v>90.052887469711024</v>
      </c>
      <c r="AU33" s="51">
        <v>92.916543985417206</v>
      </c>
      <c r="AV33" s="51">
        <v>96.251146496856038</v>
      </c>
      <c r="AW33" s="51">
        <v>98.952391694411162</v>
      </c>
      <c r="AX33" s="51">
        <v>102.11923743837721</v>
      </c>
      <c r="AY33" s="51">
        <v>105.45365799191917</v>
      </c>
      <c r="AZ33" s="51">
        <v>107.19675779137579</v>
      </c>
      <c r="BA33" s="51">
        <v>104.91456048964743</v>
      </c>
      <c r="BB33" s="51">
        <v>100.83679949597824</v>
      </c>
      <c r="BC33" s="51">
        <v>96.929155441983312</v>
      </c>
      <c r="BD33" s="51">
        <v>100.97382091705799</v>
      </c>
      <c r="BE33" s="51">
        <v>102.25237380815612</v>
      </c>
      <c r="BF33" s="51">
        <v>102.8669386042599</v>
      </c>
      <c r="BG33" s="51">
        <v>100.38706240809647</v>
      </c>
      <c r="BH33" s="51">
        <v>104.61742680417608</v>
      </c>
      <c r="BI33" s="51">
        <v>107.76955602270584</v>
      </c>
      <c r="BJ33" s="51"/>
      <c r="BK33" s="51"/>
      <c r="BL33" s="51"/>
      <c r="BM33" s="21"/>
      <c r="BN33" s="21"/>
    </row>
    <row r="34" spans="1:66" x14ac:dyDescent="0.2">
      <c r="A34" s="20" t="str">
        <f t="shared" si="0"/>
        <v>bue_QU_6</v>
      </c>
      <c r="B34" s="19" t="s">
        <v>3496</v>
      </c>
      <c r="C34" s="19" t="s">
        <v>503</v>
      </c>
      <c r="D34" s="44">
        <v>6</v>
      </c>
      <c r="E34" s="21">
        <v>100</v>
      </c>
      <c r="F34" s="21">
        <v>94.10708347515606</v>
      </c>
      <c r="G34" s="21">
        <v>92.561354369213717</v>
      </c>
      <c r="H34" s="21">
        <v>91.015625263271389</v>
      </c>
      <c r="I34" s="21">
        <v>90.694553824870709</v>
      </c>
      <c r="J34" s="21">
        <v>93.308755130113212</v>
      </c>
      <c r="K34" s="21">
        <v>95.922956435355701</v>
      </c>
      <c r="L34" s="21">
        <v>89.615270001629838</v>
      </c>
      <c r="M34" s="21">
        <v>89.558932922833776</v>
      </c>
      <c r="N34" s="21">
        <v>93.175559354817977</v>
      </c>
      <c r="O34" s="21">
        <v>89.992276831203085</v>
      </c>
      <c r="P34" s="21">
        <v>84.725109684774893</v>
      </c>
      <c r="Q34" s="21">
        <v>87.637028470766282</v>
      </c>
      <c r="R34" s="21">
        <v>86.543908152763834</v>
      </c>
      <c r="S34" s="21">
        <v>84.906396808483038</v>
      </c>
      <c r="T34" s="21">
        <v>92.675061130200092</v>
      </c>
      <c r="U34" s="21">
        <v>95.891599465391181</v>
      </c>
      <c r="V34" s="21">
        <v>93.873229861160894</v>
      </c>
      <c r="W34" s="21">
        <v>99.071265059641306</v>
      </c>
      <c r="X34" s="21">
        <v>98.774848819262303</v>
      </c>
      <c r="Y34" s="21">
        <v>99.236664277231384</v>
      </c>
      <c r="Z34" s="21">
        <v>100.51130439577614</v>
      </c>
      <c r="AA34" s="21">
        <v>99.612776076457109</v>
      </c>
      <c r="AB34" s="21">
        <v>96.297433730591862</v>
      </c>
      <c r="AC34" s="21">
        <v>96.676458553273235</v>
      </c>
      <c r="AD34" s="21">
        <v>94.597638531783019</v>
      </c>
      <c r="AE34" s="21">
        <v>90.374007156911716</v>
      </c>
      <c r="AF34" s="21">
        <v>96.629527418380462</v>
      </c>
      <c r="AG34" s="21">
        <v>97.423303051883465</v>
      </c>
      <c r="AH34" s="21">
        <v>96.026382971660368</v>
      </c>
      <c r="AI34" s="51">
        <v>97.649093208005212</v>
      </c>
      <c r="AJ34" s="51">
        <v>99.434310192723558</v>
      </c>
      <c r="AK34" s="51">
        <v>97.225036294595157</v>
      </c>
      <c r="AL34" s="51">
        <v>92.740026958159859</v>
      </c>
      <c r="AM34" s="51">
        <v>88.227166156383703</v>
      </c>
      <c r="AN34" s="51">
        <v>89.692554276826371</v>
      </c>
      <c r="AO34" s="51">
        <v>86.271368878228984</v>
      </c>
      <c r="AP34" s="51">
        <v>84.237652201282899</v>
      </c>
      <c r="AQ34" s="51">
        <v>83.483109555415268</v>
      </c>
      <c r="AR34" s="51">
        <v>79.830807368745553</v>
      </c>
      <c r="AS34" s="51">
        <v>75.795225207311518</v>
      </c>
      <c r="AT34" s="51">
        <v>78.763761774323299</v>
      </c>
      <c r="AU34" s="51">
        <v>81.343138036613169</v>
      </c>
      <c r="AV34" s="51">
        <v>84.900416676243879</v>
      </c>
      <c r="AW34" s="51">
        <v>87.655393546531201</v>
      </c>
      <c r="AX34" s="51">
        <v>86.151441787804728</v>
      </c>
      <c r="AY34" s="51">
        <v>87.320845497363308</v>
      </c>
      <c r="AZ34" s="51">
        <v>88.270405620066171</v>
      </c>
      <c r="BA34" s="51">
        <v>85.284524946712111</v>
      </c>
      <c r="BB34" s="51">
        <v>83.799504417631084</v>
      </c>
      <c r="BC34" s="51">
        <v>80.222591567062111</v>
      </c>
      <c r="BD34" s="51">
        <v>84.030165355630828</v>
      </c>
      <c r="BE34" s="51">
        <v>87.122654517948249</v>
      </c>
      <c r="BF34" s="51">
        <v>89.100247873258539</v>
      </c>
      <c r="BG34" s="51">
        <v>86.644100326342823</v>
      </c>
      <c r="BH34" s="51">
        <v>88.417851183881837</v>
      </c>
      <c r="BI34" s="51">
        <v>88.91535840643752</v>
      </c>
      <c r="BJ34" s="51"/>
      <c r="BK34" s="51"/>
      <c r="BL34" s="51"/>
      <c r="BM34" s="21"/>
      <c r="BN34" s="21"/>
    </row>
    <row r="35" spans="1:66" x14ac:dyDescent="0.2">
      <c r="A35" s="20" t="str">
        <f t="shared" ref="A35:A51" si="1">CONCATENATE(B35,"_",C35,"_",D35)</f>
        <v>bue_QU_8</v>
      </c>
      <c r="B35" s="19" t="s">
        <v>3496</v>
      </c>
      <c r="C35" s="19" t="s">
        <v>503</v>
      </c>
      <c r="D35" s="44">
        <v>8</v>
      </c>
      <c r="E35" s="21">
        <v>100</v>
      </c>
      <c r="F35" s="21">
        <v>88.474665826259141</v>
      </c>
      <c r="G35" s="21">
        <v>84.255641391043028</v>
      </c>
      <c r="H35" s="21">
        <v>80.036616955826915</v>
      </c>
      <c r="I35" s="21">
        <v>82.704824000324962</v>
      </c>
      <c r="J35" s="21">
        <v>87.522260909923375</v>
      </c>
      <c r="K35" s="21">
        <v>92.339697819521788</v>
      </c>
      <c r="L35" s="21">
        <v>87.554939582047339</v>
      </c>
      <c r="M35" s="21">
        <v>87.406717874891626</v>
      </c>
      <c r="N35" s="21">
        <v>91.189979949806357</v>
      </c>
      <c r="O35" s="21">
        <v>90.564181197858701</v>
      </c>
      <c r="P35" s="21">
        <v>88.4482599316798</v>
      </c>
      <c r="Q35" s="21">
        <v>92.726274726158437</v>
      </c>
      <c r="R35" s="21">
        <v>89.687453345364048</v>
      </c>
      <c r="S35" s="21">
        <v>89.339039632988843</v>
      </c>
      <c r="T35" s="21">
        <v>99.872472453545029</v>
      </c>
      <c r="U35" s="21">
        <v>104.29391278069262</v>
      </c>
      <c r="V35" s="21">
        <v>107.68348231180229</v>
      </c>
      <c r="W35" s="21">
        <v>119.51517132677264</v>
      </c>
      <c r="X35" s="21">
        <v>121.51394287708061</v>
      </c>
      <c r="Y35" s="21">
        <v>125.70816654458064</v>
      </c>
      <c r="Z35" s="21">
        <v>128.62985664918668</v>
      </c>
      <c r="AA35" s="21">
        <v>124.10311123284347</v>
      </c>
      <c r="AB35" s="21">
        <v>120.79713213734331</v>
      </c>
      <c r="AC35" s="21">
        <v>124.31962828835854</v>
      </c>
      <c r="AD35" s="21">
        <v>121.84706920045672</v>
      </c>
      <c r="AE35" s="21">
        <v>117.27063701502369</v>
      </c>
      <c r="AF35" s="21">
        <v>121.07135457570205</v>
      </c>
      <c r="AG35" s="21">
        <v>120.55383940582666</v>
      </c>
      <c r="AH35" s="21">
        <v>119.6552330307584</v>
      </c>
      <c r="AI35" s="51">
        <v>118.05116384581945</v>
      </c>
      <c r="AJ35" s="51">
        <v>118.18579066832659</v>
      </c>
      <c r="AK35" s="51">
        <v>123.29790907421328</v>
      </c>
      <c r="AL35" s="51">
        <v>117.48373501929376</v>
      </c>
      <c r="AM35" s="51">
        <v>110.94201787493799</v>
      </c>
      <c r="AN35" s="51">
        <v>109.78569401033668</v>
      </c>
      <c r="AO35" s="51">
        <v>103.75177402946343</v>
      </c>
      <c r="AP35" s="51">
        <v>92.043755563639195</v>
      </c>
      <c r="AQ35" s="51">
        <v>86.554063601008863</v>
      </c>
      <c r="AR35" s="51">
        <v>81.791308802779412</v>
      </c>
      <c r="AS35" s="51">
        <v>77.637331501167523</v>
      </c>
      <c r="AT35" s="51">
        <v>77.942316856378582</v>
      </c>
      <c r="AU35" s="51">
        <v>79.829593852618942</v>
      </c>
      <c r="AV35" s="51">
        <v>81.755790282477648</v>
      </c>
      <c r="AW35" s="51">
        <v>84.630104217855816</v>
      </c>
      <c r="AX35" s="51">
        <v>83.009618597542541</v>
      </c>
      <c r="AY35" s="51">
        <v>84.070331332271522</v>
      </c>
      <c r="AZ35" s="51">
        <v>86.396095620039915</v>
      </c>
      <c r="BA35" s="51">
        <v>87.792498202058923</v>
      </c>
      <c r="BB35" s="51">
        <v>90.849367786021247</v>
      </c>
      <c r="BC35" s="51">
        <v>91.27845043526473</v>
      </c>
      <c r="BD35" s="51">
        <v>95.842372971503622</v>
      </c>
      <c r="BE35" s="51">
        <v>100.63449162639438</v>
      </c>
      <c r="BF35" s="51">
        <v>97.931008849575079</v>
      </c>
      <c r="BG35" s="51">
        <v>93.034458395701165</v>
      </c>
      <c r="BH35" s="51">
        <v>97.686181336846929</v>
      </c>
      <c r="BI35" s="51">
        <v>99.322264133784913</v>
      </c>
      <c r="BJ35" s="51"/>
      <c r="BK35" s="51"/>
      <c r="BL35" s="51"/>
      <c r="BM35" s="21"/>
      <c r="BN35" s="21"/>
    </row>
    <row r="36" spans="1:66" x14ac:dyDescent="0.2">
      <c r="A36" s="20" t="str">
        <f t="shared" si="1"/>
        <v>bueL_QU_CH</v>
      </c>
      <c r="B36" s="19" t="s">
        <v>3600</v>
      </c>
      <c r="C36" s="19" t="s">
        <v>503</v>
      </c>
      <c r="D36" s="44" t="s">
        <v>174</v>
      </c>
      <c r="E36" s="21">
        <v>100</v>
      </c>
      <c r="F36" s="21">
        <v>101.22883786657209</v>
      </c>
      <c r="G36" s="21">
        <v>116.72852114212186</v>
      </c>
      <c r="H36" s="21">
        <v>99.979390146764487</v>
      </c>
      <c r="I36" s="21">
        <v>102.26413473747617</v>
      </c>
      <c r="J36" s="21">
        <v>125.30199584649971</v>
      </c>
      <c r="K36" s="21">
        <v>116.81976713923703</v>
      </c>
      <c r="L36" s="21">
        <v>99.535038177493846</v>
      </c>
      <c r="M36" s="21">
        <v>95.966475725969019</v>
      </c>
      <c r="N36" s="51">
        <v>104.40956405913437</v>
      </c>
      <c r="O36" s="51">
        <v>98.968284201517733</v>
      </c>
      <c r="P36" s="51">
        <v>89.891679014684613</v>
      </c>
      <c r="Q36" s="51">
        <v>101.45814881523636</v>
      </c>
      <c r="R36" s="51">
        <v>98.563942392436729</v>
      </c>
      <c r="S36" s="51">
        <v>92.13600573297758</v>
      </c>
      <c r="T36" s="51">
        <v>112.06681424943366</v>
      </c>
      <c r="U36" s="51">
        <v>119.7159373759447</v>
      </c>
      <c r="V36" s="51">
        <v>117.4934844188013</v>
      </c>
      <c r="W36" s="51">
        <v>139.95342703194626</v>
      </c>
      <c r="X36" s="51">
        <v>139.24109940418313</v>
      </c>
      <c r="Y36" s="51">
        <v>137.39739072326944</v>
      </c>
      <c r="Z36" s="51">
        <v>143.08626062786934</v>
      </c>
      <c r="AA36" s="51">
        <v>135.84142494880808</v>
      </c>
      <c r="AB36" s="51">
        <v>131.93344886085922</v>
      </c>
      <c r="AC36" s="51">
        <v>139.08041321906336</v>
      </c>
      <c r="AD36" s="51">
        <v>131.17435664029333</v>
      </c>
      <c r="AE36" s="51">
        <v>123.26323083946163</v>
      </c>
      <c r="AF36" s="51">
        <v>139.65004836146596</v>
      </c>
      <c r="AG36" s="51">
        <v>134.97855637525362</v>
      </c>
      <c r="AH36" s="51">
        <v>125.15010945034794</v>
      </c>
      <c r="AI36" s="51">
        <v>123.62748094590896</v>
      </c>
      <c r="AJ36" s="51">
        <v>130.35406681397768</v>
      </c>
      <c r="AK36" s="51">
        <v>132.61370312651451</v>
      </c>
      <c r="AL36" s="51">
        <v>124.93212610647977</v>
      </c>
      <c r="AM36" s="51">
        <v>128.73296901074451</v>
      </c>
      <c r="AN36" s="51">
        <v>139.11698500611146</v>
      </c>
      <c r="AO36" s="51">
        <v>124.96025825036332</v>
      </c>
      <c r="AP36" s="51">
        <v>108.73681101899366</v>
      </c>
      <c r="AQ36" s="51">
        <v>92.294476681646515</v>
      </c>
      <c r="AR36" s="51">
        <v>75.010930085370916</v>
      </c>
      <c r="AS36" s="51">
        <v>63.314902928474694</v>
      </c>
      <c r="AT36" s="51">
        <v>71.32025782090588</v>
      </c>
      <c r="AU36" s="51">
        <v>75.640981385082725</v>
      </c>
      <c r="AV36" s="51">
        <v>86.370662604403321</v>
      </c>
      <c r="AW36" s="51">
        <v>91.905634732515708</v>
      </c>
      <c r="AX36" s="51">
        <v>95.897905324055728</v>
      </c>
      <c r="AY36" s="51">
        <v>101.67360434327644</v>
      </c>
      <c r="AZ36" s="51">
        <v>105.62451506101829</v>
      </c>
      <c r="BA36" s="51">
        <v>102.6642268608218</v>
      </c>
      <c r="BB36" s="51">
        <v>96.080303997796619</v>
      </c>
      <c r="BC36" s="51">
        <v>85.032863024201561</v>
      </c>
      <c r="BD36" s="51">
        <v>91.960972518441437</v>
      </c>
      <c r="BE36" s="51">
        <v>98.622588140029805</v>
      </c>
      <c r="BF36" s="51">
        <v>98.848693477342579</v>
      </c>
      <c r="BG36" s="51">
        <v>98.232655310627209</v>
      </c>
      <c r="BH36" s="51">
        <v>113.87484874696059</v>
      </c>
      <c r="BI36" s="51">
        <v>121.48363929962767</v>
      </c>
      <c r="BJ36" s="51"/>
      <c r="BK36" s="51"/>
      <c r="BL36" s="51"/>
      <c r="BM36" s="21"/>
      <c r="BN36" s="21"/>
    </row>
    <row r="37" spans="1:66" x14ac:dyDescent="0.2">
      <c r="A37" s="20" t="str">
        <f t="shared" si="1"/>
        <v>mwgL_QU_CH</v>
      </c>
      <c r="B37" s="19" t="s">
        <v>3601</v>
      </c>
      <c r="C37" s="19" t="s">
        <v>503</v>
      </c>
      <c r="D37" s="44" t="s">
        <v>174</v>
      </c>
      <c r="E37" s="21">
        <v>100</v>
      </c>
      <c r="F37" s="21">
        <v>78.911097635555777</v>
      </c>
      <c r="G37" s="21">
        <v>95.139843776022317</v>
      </c>
      <c r="H37" s="21">
        <v>82.45567431464832</v>
      </c>
      <c r="I37" s="21">
        <v>93.957945875296616</v>
      </c>
      <c r="J37" s="21">
        <v>88.577483438954928</v>
      </c>
      <c r="K37" s="21">
        <v>119.11857457985167</v>
      </c>
      <c r="L37" s="21">
        <v>121.66262829924128</v>
      </c>
      <c r="M37" s="21">
        <v>118.02135734678725</v>
      </c>
      <c r="N37" s="51">
        <v>114.66659160032242</v>
      </c>
      <c r="O37" s="51">
        <v>121.44406187276091</v>
      </c>
      <c r="P37" s="51">
        <v>113.45246377048875</v>
      </c>
      <c r="Q37" s="51">
        <v>110.0222563484984</v>
      </c>
      <c r="R37" s="51">
        <v>114.54736620872814</v>
      </c>
      <c r="S37" s="51">
        <v>114.55257674010232</v>
      </c>
      <c r="T37" s="51">
        <v>122.62223187716931</v>
      </c>
      <c r="U37" s="51">
        <v>137.27121129826199</v>
      </c>
      <c r="V37" s="51">
        <v>155.22063505005357</v>
      </c>
      <c r="W37" s="51">
        <v>177.00507718393919</v>
      </c>
      <c r="X37" s="51">
        <v>168.16326301732815</v>
      </c>
      <c r="Y37" s="51">
        <v>185.58905416070365</v>
      </c>
      <c r="Z37" s="51">
        <v>194.81060010046471</v>
      </c>
      <c r="AA37" s="51">
        <v>211.96557146441123</v>
      </c>
      <c r="AB37" s="51">
        <v>210.24869128296868</v>
      </c>
      <c r="AC37" s="51">
        <v>209.00651675304621</v>
      </c>
      <c r="AD37" s="51">
        <v>238.54974066783902</v>
      </c>
      <c r="AE37" s="51">
        <v>213.07097347103712</v>
      </c>
      <c r="AF37" s="51">
        <v>214.82060171880107</v>
      </c>
      <c r="AG37" s="51">
        <v>224.94121441717917</v>
      </c>
      <c r="AH37" s="51">
        <v>236.27923199504002</v>
      </c>
      <c r="AI37" s="51">
        <v>242.6441259782215</v>
      </c>
      <c r="AJ37" s="51">
        <v>233.02658414004341</v>
      </c>
      <c r="AK37" s="51">
        <v>222.1226466673171</v>
      </c>
      <c r="AL37" s="51">
        <v>231.0199351610712</v>
      </c>
      <c r="AM37" s="51">
        <v>256.23387143714785</v>
      </c>
      <c r="AN37" s="51">
        <v>255.55598197824531</v>
      </c>
      <c r="AO37" s="51">
        <v>243.46404783819611</v>
      </c>
      <c r="AP37" s="51">
        <v>232.06738430539926</v>
      </c>
      <c r="AQ37" s="51">
        <v>265.40003501351379</v>
      </c>
      <c r="AR37" s="51">
        <v>270.23066039658141</v>
      </c>
      <c r="AS37" s="51">
        <v>298.05803074642381</v>
      </c>
      <c r="AT37" s="51">
        <v>288.27913695004509</v>
      </c>
      <c r="AU37" s="51">
        <v>276.7096806399893</v>
      </c>
      <c r="AV37" s="51">
        <v>276.90649525854468</v>
      </c>
      <c r="AW37" s="51">
        <v>287.68211467613884</v>
      </c>
      <c r="AX37" s="51">
        <v>300.35844420790863</v>
      </c>
      <c r="AY37" s="51">
        <v>299.80405277382516</v>
      </c>
      <c r="AZ37" s="51">
        <v>301.16314475996825</v>
      </c>
      <c r="BA37" s="51">
        <v>308.46115367381151</v>
      </c>
      <c r="BB37" s="51">
        <v>315.07051923756268</v>
      </c>
      <c r="BC37" s="51">
        <v>297.51380112390893</v>
      </c>
      <c r="BD37" s="51">
        <v>309.45589437733474</v>
      </c>
      <c r="BE37" s="51">
        <v>302.19106972040356</v>
      </c>
      <c r="BF37" s="51">
        <v>310.12655665482492</v>
      </c>
      <c r="BG37" s="51">
        <v>315.79500664761503</v>
      </c>
      <c r="BH37" s="51">
        <v>336.16738351505217</v>
      </c>
      <c r="BI37" s="51">
        <v>347.34627868274799</v>
      </c>
      <c r="BJ37" s="51"/>
      <c r="BK37" s="51"/>
      <c r="BL37" s="51"/>
      <c r="BM37" s="21"/>
      <c r="BN37" s="21"/>
    </row>
    <row r="38" spans="1:66" x14ac:dyDescent="0.2">
      <c r="A38" s="20" t="str">
        <f t="shared" si="1"/>
        <v>bueL_QU_1</v>
      </c>
      <c r="B38" s="19" t="s">
        <v>3600</v>
      </c>
      <c r="C38" s="19" t="s">
        <v>503</v>
      </c>
      <c r="D38" s="44">
        <v>1</v>
      </c>
      <c r="E38" s="21">
        <v>100</v>
      </c>
      <c r="F38" s="21">
        <v>114.43081600625487</v>
      </c>
      <c r="G38" s="21">
        <v>144.93488002643446</v>
      </c>
      <c r="H38" s="21">
        <v>138.61720858013126</v>
      </c>
      <c r="I38" s="21">
        <v>145.83316477892009</v>
      </c>
      <c r="J38" s="21">
        <v>158.97318793924154</v>
      </c>
      <c r="K38" s="21">
        <v>150.45218580732777</v>
      </c>
      <c r="L38" s="21">
        <v>129.13470906500126</v>
      </c>
      <c r="M38" s="21">
        <v>125.09605711215809</v>
      </c>
      <c r="N38" s="51">
        <v>136.61470653952074</v>
      </c>
      <c r="O38" s="51">
        <v>129.60056195726256</v>
      </c>
      <c r="P38" s="51">
        <v>125.64780659354572</v>
      </c>
      <c r="Q38" s="51">
        <v>153.2513484668101</v>
      </c>
      <c r="R38" s="51">
        <v>159.91612228317061</v>
      </c>
      <c r="S38" s="51">
        <v>158.86317074102089</v>
      </c>
      <c r="T38" s="51">
        <v>192.41387940678422</v>
      </c>
      <c r="U38" s="51">
        <v>200.75548923438214</v>
      </c>
      <c r="V38" s="51">
        <v>186.06630294199599</v>
      </c>
      <c r="W38" s="51">
        <v>198.35514837010098</v>
      </c>
      <c r="X38" s="51">
        <v>195.60498306075425</v>
      </c>
      <c r="Y38" s="51">
        <v>192.23244554621235</v>
      </c>
      <c r="Z38" s="51">
        <v>205.06555474943474</v>
      </c>
      <c r="AA38" s="51">
        <v>195.10011376005144</v>
      </c>
      <c r="AB38" s="51">
        <v>187.11762880046098</v>
      </c>
      <c r="AC38" s="51">
        <v>189.84862616496309</v>
      </c>
      <c r="AD38" s="51">
        <v>184.62246899008397</v>
      </c>
      <c r="AE38" s="51">
        <v>175.63001858950352</v>
      </c>
      <c r="AF38" s="51">
        <v>196.29907438107745</v>
      </c>
      <c r="AG38" s="51">
        <v>197.52646556329336</v>
      </c>
      <c r="AH38" s="51">
        <v>168.74460547114353</v>
      </c>
      <c r="AI38" s="51">
        <v>153.24560186401598</v>
      </c>
      <c r="AJ38" s="51">
        <v>157.53067721823589</v>
      </c>
      <c r="AK38" s="51">
        <v>162.22224910691338</v>
      </c>
      <c r="AL38" s="51">
        <v>164.62334610314159</v>
      </c>
      <c r="AM38" s="51">
        <v>176.26339251452009</v>
      </c>
      <c r="AN38" s="51">
        <v>196.24126809376449</v>
      </c>
      <c r="AO38" s="51">
        <v>183.10094248066471</v>
      </c>
      <c r="AP38" s="51">
        <v>154.51038377098868</v>
      </c>
      <c r="AQ38" s="51">
        <v>118.63438033663722</v>
      </c>
      <c r="AR38" s="51">
        <v>97.40268676364569</v>
      </c>
      <c r="AS38" s="51">
        <v>80.274407844717842</v>
      </c>
      <c r="AT38" s="51">
        <v>97.869484820840214</v>
      </c>
      <c r="AU38" s="51">
        <v>104.11509689263806</v>
      </c>
      <c r="AV38" s="51">
        <v>116.06984542016576</v>
      </c>
      <c r="AW38" s="51">
        <v>123.28893956653184</v>
      </c>
      <c r="AX38" s="51">
        <v>118.97138834520899</v>
      </c>
      <c r="AY38" s="51">
        <v>126.71338553920306</v>
      </c>
      <c r="AZ38" s="51">
        <v>128.92413285184003</v>
      </c>
      <c r="BA38" s="51">
        <v>126.39906475549778</v>
      </c>
      <c r="BB38" s="51">
        <v>111.48188218182995</v>
      </c>
      <c r="BC38" s="51">
        <v>98.132864372405578</v>
      </c>
      <c r="BD38" s="51">
        <v>98.305186107057224</v>
      </c>
      <c r="BE38" s="51">
        <v>101.93584974473404</v>
      </c>
      <c r="BF38" s="51">
        <v>102.67468842678178</v>
      </c>
      <c r="BG38" s="51">
        <v>104.48243956845207</v>
      </c>
      <c r="BH38" s="51">
        <v>122.41693217450216</v>
      </c>
      <c r="BI38" s="51">
        <v>128.67819159702648</v>
      </c>
      <c r="BJ38" s="51"/>
      <c r="BK38" s="51"/>
      <c r="BL38" s="51"/>
      <c r="BM38" s="21"/>
      <c r="BN38" s="21"/>
    </row>
    <row r="39" spans="1:66" x14ac:dyDescent="0.2">
      <c r="A39" s="20" t="str">
        <f t="shared" si="1"/>
        <v>bueL_QU_3</v>
      </c>
      <c r="B39" s="19" t="s">
        <v>3600</v>
      </c>
      <c r="C39" s="19" t="s">
        <v>503</v>
      </c>
      <c r="D39" s="44">
        <v>3</v>
      </c>
      <c r="E39" s="21">
        <v>100</v>
      </c>
      <c r="F39" s="21">
        <v>101.94642490749908</v>
      </c>
      <c r="G39" s="21">
        <v>105.7137887786895</v>
      </c>
      <c r="H39" s="21">
        <v>74.649597317168912</v>
      </c>
      <c r="I39" s="21">
        <v>77.297846696533341</v>
      </c>
      <c r="J39" s="21">
        <v>103.71735972682518</v>
      </c>
      <c r="K39" s="21">
        <v>99.439695409538132</v>
      </c>
      <c r="L39" s="21">
        <v>80.144685904674262</v>
      </c>
      <c r="M39" s="21">
        <v>73.8309153340156</v>
      </c>
      <c r="N39" s="51">
        <v>85.343146646665119</v>
      </c>
      <c r="O39" s="51">
        <v>80.979605646663742</v>
      </c>
      <c r="P39" s="51">
        <v>69.5483593069535</v>
      </c>
      <c r="Q39" s="51">
        <v>79.083049002702737</v>
      </c>
      <c r="R39" s="51">
        <v>74.199967660363257</v>
      </c>
      <c r="S39" s="51">
        <v>69.401675954121245</v>
      </c>
      <c r="T39" s="51">
        <v>85.949922479988146</v>
      </c>
      <c r="U39" s="51">
        <v>86.046397867214523</v>
      </c>
      <c r="V39" s="51">
        <v>73.337328229649515</v>
      </c>
      <c r="W39" s="51">
        <v>92.481374135628172</v>
      </c>
      <c r="X39" s="51">
        <v>94.287637969994933</v>
      </c>
      <c r="Y39" s="51">
        <v>104.11148206576904</v>
      </c>
      <c r="Z39" s="51">
        <v>120.77346084390147</v>
      </c>
      <c r="AA39" s="51">
        <v>120.88929924898666</v>
      </c>
      <c r="AB39" s="51">
        <v>116.61618693940667</v>
      </c>
      <c r="AC39" s="51">
        <v>124.85987289707452</v>
      </c>
      <c r="AD39" s="51">
        <v>113.3222998101745</v>
      </c>
      <c r="AE39" s="51">
        <v>102.38735819137187</v>
      </c>
      <c r="AF39" s="51">
        <v>124.64056124216827</v>
      </c>
      <c r="AG39" s="51">
        <v>123.32421572983634</v>
      </c>
      <c r="AH39" s="51">
        <v>118.03478277411585</v>
      </c>
      <c r="AI39" s="51">
        <v>133.08732109590616</v>
      </c>
      <c r="AJ39" s="51">
        <v>153.93415758643053</v>
      </c>
      <c r="AK39" s="51">
        <v>138.30426163037981</v>
      </c>
      <c r="AL39" s="51">
        <v>119.07889104939412</v>
      </c>
      <c r="AM39" s="51">
        <v>122.45220052205414</v>
      </c>
      <c r="AN39" s="51">
        <v>135.80663614783302</v>
      </c>
      <c r="AO39" s="51">
        <v>117.85779799684495</v>
      </c>
      <c r="AP39" s="51">
        <v>101.97924012723882</v>
      </c>
      <c r="AQ39" s="51">
        <v>89.685286416401354</v>
      </c>
      <c r="AR39" s="51">
        <v>72.660234068312775</v>
      </c>
      <c r="AS39" s="51">
        <v>58.977918006791278</v>
      </c>
      <c r="AT39" s="51">
        <v>60.472675045078539</v>
      </c>
      <c r="AU39" s="51">
        <v>64.912784891139083</v>
      </c>
      <c r="AV39" s="51">
        <v>76.649627210950982</v>
      </c>
      <c r="AW39" s="51">
        <v>84.371462852220247</v>
      </c>
      <c r="AX39" s="51">
        <v>90.252724750285068</v>
      </c>
      <c r="AY39" s="51">
        <v>96.985076208761868</v>
      </c>
      <c r="AZ39" s="51">
        <v>108.07009534313686</v>
      </c>
      <c r="BA39" s="51">
        <v>112.25093035015399</v>
      </c>
      <c r="BB39" s="51">
        <v>96.374717938391456</v>
      </c>
      <c r="BC39" s="51">
        <v>80.875229636085749</v>
      </c>
      <c r="BD39" s="51">
        <v>84.583090282644307</v>
      </c>
      <c r="BE39" s="51">
        <v>85.823370390011334</v>
      </c>
      <c r="BF39" s="51">
        <v>87.614502911089943</v>
      </c>
      <c r="BG39" s="51">
        <v>82.714142412059061</v>
      </c>
      <c r="BH39" s="51">
        <v>99.453346488012357</v>
      </c>
      <c r="BI39" s="51">
        <v>97.556181931465531</v>
      </c>
      <c r="BJ39" s="51"/>
      <c r="BK39" s="51"/>
      <c r="BL39" s="51"/>
      <c r="BM39" s="21"/>
      <c r="BN39" s="21"/>
    </row>
    <row r="40" spans="1:66" x14ac:dyDescent="0.2">
      <c r="A40" s="20" t="str">
        <f t="shared" si="1"/>
        <v>bueL_QU_4</v>
      </c>
      <c r="B40" s="19" t="s">
        <v>3600</v>
      </c>
      <c r="C40" s="19" t="s">
        <v>503</v>
      </c>
      <c r="D40" s="44">
        <v>4</v>
      </c>
      <c r="E40" s="21">
        <v>100</v>
      </c>
      <c r="F40" s="21">
        <v>105.72964593145242</v>
      </c>
      <c r="G40" s="21">
        <v>105.19237830168564</v>
      </c>
      <c r="H40" s="21">
        <v>76.589478121727595</v>
      </c>
      <c r="I40" s="21">
        <v>69.036283980109445</v>
      </c>
      <c r="J40" s="21">
        <v>85.2270666841939</v>
      </c>
      <c r="K40" s="21">
        <v>80.141212654176726</v>
      </c>
      <c r="L40" s="21">
        <v>65.576058329971161</v>
      </c>
      <c r="M40" s="21">
        <v>60.763371062568105</v>
      </c>
      <c r="N40" s="51">
        <v>62.706079136201275</v>
      </c>
      <c r="O40" s="51">
        <v>55.290856591132474</v>
      </c>
      <c r="P40" s="51">
        <v>46.000523555462728</v>
      </c>
      <c r="Q40" s="51">
        <v>50.697054037269751</v>
      </c>
      <c r="R40" s="51">
        <v>48.095028716223688</v>
      </c>
      <c r="S40" s="51">
        <v>41.674618212477235</v>
      </c>
      <c r="T40" s="51">
        <v>55.397040891721304</v>
      </c>
      <c r="U40" s="51">
        <v>63.54320125834608</v>
      </c>
      <c r="V40" s="51">
        <v>66.965690118627037</v>
      </c>
      <c r="W40" s="51">
        <v>85.919247802653459</v>
      </c>
      <c r="X40" s="51">
        <v>85.684781081288975</v>
      </c>
      <c r="Y40" s="51">
        <v>80.974425108903631</v>
      </c>
      <c r="Z40" s="51">
        <v>83.834318493972887</v>
      </c>
      <c r="AA40" s="51">
        <v>77.712742569365105</v>
      </c>
      <c r="AB40" s="51">
        <v>77.406655273857723</v>
      </c>
      <c r="AC40" s="51">
        <v>87.777189753724613</v>
      </c>
      <c r="AD40" s="51">
        <v>80.891132194354412</v>
      </c>
      <c r="AE40" s="51">
        <v>78.018319908252991</v>
      </c>
      <c r="AF40" s="51">
        <v>88.356217164459778</v>
      </c>
      <c r="AG40" s="51">
        <v>85.75016885230265</v>
      </c>
      <c r="AH40" s="51">
        <v>79.807871010439314</v>
      </c>
      <c r="AI40" s="51">
        <v>76.856638728598597</v>
      </c>
      <c r="AJ40" s="51">
        <v>84.803462718771002</v>
      </c>
      <c r="AK40" s="51">
        <v>88.577991632178296</v>
      </c>
      <c r="AL40" s="51">
        <v>75.741930219802143</v>
      </c>
      <c r="AM40" s="51">
        <v>85.540123386836868</v>
      </c>
      <c r="AN40" s="51">
        <v>88.604226067168696</v>
      </c>
      <c r="AO40" s="51">
        <v>77.119209725892247</v>
      </c>
      <c r="AP40" s="51">
        <v>66.56242775614534</v>
      </c>
      <c r="AQ40" s="51">
        <v>56.154156486421378</v>
      </c>
      <c r="AR40" s="51">
        <v>44.074304079199507</v>
      </c>
      <c r="AS40" s="51">
        <v>32.239627482355374</v>
      </c>
      <c r="AT40" s="51">
        <v>39.544416088337933</v>
      </c>
      <c r="AU40" s="51">
        <v>40.088143168621002</v>
      </c>
      <c r="AV40" s="51">
        <v>48.948979406818296</v>
      </c>
      <c r="AW40" s="51">
        <v>52.4361760959533</v>
      </c>
      <c r="AX40" s="51">
        <v>60.930126877206739</v>
      </c>
      <c r="AY40" s="51">
        <v>66.822052337414291</v>
      </c>
      <c r="AZ40" s="51">
        <v>69.732731339813199</v>
      </c>
      <c r="BA40" s="51">
        <v>74.108786651210963</v>
      </c>
      <c r="BB40" s="51">
        <v>59.661112907526906</v>
      </c>
      <c r="BC40" s="51">
        <v>49.415578617490105</v>
      </c>
      <c r="BD40" s="51">
        <v>57.983680798291836</v>
      </c>
      <c r="BE40" s="51">
        <v>64.455424983587761</v>
      </c>
      <c r="BF40" s="51">
        <v>51.717356946420864</v>
      </c>
      <c r="BG40" s="51">
        <v>46.529099524093184</v>
      </c>
      <c r="BH40" s="51">
        <v>56.01228126293951</v>
      </c>
      <c r="BI40" s="51">
        <v>54.02504584954896</v>
      </c>
      <c r="BJ40" s="51"/>
      <c r="BK40" s="51"/>
      <c r="BL40" s="51"/>
      <c r="BM40" s="21"/>
      <c r="BN40" s="21"/>
    </row>
    <row r="41" spans="1:66" x14ac:dyDescent="0.2">
      <c r="A41" s="20" t="str">
        <f t="shared" si="1"/>
        <v>bueL_QU_5</v>
      </c>
      <c r="B41" s="19" t="s">
        <v>3600</v>
      </c>
      <c r="C41" s="19" t="s">
        <v>503</v>
      </c>
      <c r="D41" s="44">
        <v>5</v>
      </c>
      <c r="E41" s="21">
        <v>100</v>
      </c>
      <c r="F41" s="21">
        <v>98.041878094831688</v>
      </c>
      <c r="G41" s="21">
        <v>115.77798110157357</v>
      </c>
      <c r="H41" s="21">
        <v>101.80703376809583</v>
      </c>
      <c r="I41" s="21">
        <v>105.64403645246976</v>
      </c>
      <c r="J41" s="21">
        <v>133.52796746382637</v>
      </c>
      <c r="K41" s="21">
        <v>123.62638158131209</v>
      </c>
      <c r="L41" s="21">
        <v>107.77221007249136</v>
      </c>
      <c r="M41" s="21">
        <v>105.26475197010568</v>
      </c>
      <c r="N41" s="51">
        <v>113.08804865431021</v>
      </c>
      <c r="O41" s="51">
        <v>108.48616873938877</v>
      </c>
      <c r="P41" s="51">
        <v>98.05154732194778</v>
      </c>
      <c r="Q41" s="51">
        <v>106.39314301846936</v>
      </c>
      <c r="R41" s="51">
        <v>100.78743445155986</v>
      </c>
      <c r="S41" s="51">
        <v>91.388299356168986</v>
      </c>
      <c r="T41" s="51">
        <v>107.80164433738786</v>
      </c>
      <c r="U41" s="51">
        <v>114.90711724920352</v>
      </c>
      <c r="V41" s="51">
        <v>116.43935365094771</v>
      </c>
      <c r="W41" s="51">
        <v>143.23129541014256</v>
      </c>
      <c r="X41" s="51">
        <v>142.2860250453671</v>
      </c>
      <c r="Y41" s="51">
        <v>138.98320837882508</v>
      </c>
      <c r="Z41" s="51">
        <v>141.95935253407512</v>
      </c>
      <c r="AA41" s="51">
        <v>134.15156797893258</v>
      </c>
      <c r="AB41" s="51">
        <v>131.74208189835409</v>
      </c>
      <c r="AC41" s="51">
        <v>139.73095763353197</v>
      </c>
      <c r="AD41" s="51">
        <v>131.60209786033457</v>
      </c>
      <c r="AE41" s="51">
        <v>123.51327230689428</v>
      </c>
      <c r="AF41" s="51">
        <v>138.92784300484468</v>
      </c>
      <c r="AG41" s="51">
        <v>130.62710884162939</v>
      </c>
      <c r="AH41" s="51">
        <v>124.83234620176526</v>
      </c>
      <c r="AI41" s="51">
        <v>124.66438862433576</v>
      </c>
      <c r="AJ41" s="51">
        <v>129.2498903163208</v>
      </c>
      <c r="AK41" s="51">
        <v>133.50804730475534</v>
      </c>
      <c r="AL41" s="51">
        <v>127.14706610054351</v>
      </c>
      <c r="AM41" s="51">
        <v>128.18816264260553</v>
      </c>
      <c r="AN41" s="51">
        <v>137.87147994242943</v>
      </c>
      <c r="AO41" s="51">
        <v>123.51415132754113</v>
      </c>
      <c r="AP41" s="51">
        <v>110.11947958875329</v>
      </c>
      <c r="AQ41" s="51">
        <v>97.876324897407159</v>
      </c>
      <c r="AR41" s="51">
        <v>80.015995590418882</v>
      </c>
      <c r="AS41" s="51">
        <v>69.237418564554275</v>
      </c>
      <c r="AT41" s="51">
        <v>75.885930007722678</v>
      </c>
      <c r="AU41" s="51">
        <v>79.993231541019043</v>
      </c>
      <c r="AV41" s="51">
        <v>91.006739761542462</v>
      </c>
      <c r="AW41" s="51">
        <v>95.404712739931057</v>
      </c>
      <c r="AX41" s="51">
        <v>103.10631677163681</v>
      </c>
      <c r="AY41" s="51">
        <v>109.18782111723033</v>
      </c>
      <c r="AZ41" s="51">
        <v>112.86374975563484</v>
      </c>
      <c r="BA41" s="51">
        <v>106.86312158736737</v>
      </c>
      <c r="BB41" s="51">
        <v>106.13182013346439</v>
      </c>
      <c r="BC41" s="51">
        <v>95.554452559993564</v>
      </c>
      <c r="BD41" s="51">
        <v>105.38515898402194</v>
      </c>
      <c r="BE41" s="51">
        <v>113.44563157719814</v>
      </c>
      <c r="BF41" s="51">
        <v>117.23113458264002</v>
      </c>
      <c r="BG41" s="51">
        <v>117.69287659314995</v>
      </c>
      <c r="BH41" s="51">
        <v>133.82631518876039</v>
      </c>
      <c r="BI41" s="51">
        <v>146.9270300999834</v>
      </c>
      <c r="BJ41" s="51"/>
      <c r="BK41" s="51"/>
      <c r="BL41" s="51"/>
      <c r="BM41" s="21"/>
      <c r="BN41" s="21"/>
    </row>
    <row r="42" spans="1:66" x14ac:dyDescent="0.2">
      <c r="A42" s="20" t="str">
        <f t="shared" si="1"/>
        <v>bueL_QU_6</v>
      </c>
      <c r="B42" s="19" t="s">
        <v>3600</v>
      </c>
      <c r="C42" s="19" t="s">
        <v>503</v>
      </c>
      <c r="D42" s="44">
        <v>6</v>
      </c>
      <c r="E42" s="21">
        <v>100</v>
      </c>
      <c r="F42" s="21">
        <v>94.01956974281579</v>
      </c>
      <c r="G42" s="21">
        <v>101.12233800585038</v>
      </c>
      <c r="H42" s="21">
        <v>76.91427090958932</v>
      </c>
      <c r="I42" s="21">
        <v>68.55314649290078</v>
      </c>
      <c r="J42" s="21">
        <v>83.822426274548704</v>
      </c>
      <c r="K42" s="21">
        <v>70.155991576816291</v>
      </c>
      <c r="L42" s="21">
        <v>48.488436197999093</v>
      </c>
      <c r="M42" s="21">
        <v>43.325470490237656</v>
      </c>
      <c r="N42" s="51">
        <v>55.488475361585387</v>
      </c>
      <c r="O42" s="51">
        <v>47.980966497058112</v>
      </c>
      <c r="P42" s="51">
        <v>37.434212706474916</v>
      </c>
      <c r="Q42" s="51">
        <v>44.881469899771417</v>
      </c>
      <c r="R42" s="51">
        <v>42.250731304659574</v>
      </c>
      <c r="S42" s="51">
        <v>41.399224560991314</v>
      </c>
      <c r="T42" s="51">
        <v>62.303843152849481</v>
      </c>
      <c r="U42" s="51">
        <v>76.350315266869714</v>
      </c>
      <c r="V42" s="51">
        <v>76.874655435755187</v>
      </c>
      <c r="W42" s="51">
        <v>93.59961559433755</v>
      </c>
      <c r="X42" s="51">
        <v>90.172801793089732</v>
      </c>
      <c r="Y42" s="51">
        <v>87.788492533311612</v>
      </c>
      <c r="Z42" s="51">
        <v>87.469158675788663</v>
      </c>
      <c r="AA42" s="51">
        <v>77.565591475593521</v>
      </c>
      <c r="AB42" s="51">
        <v>64.409488433185487</v>
      </c>
      <c r="AC42" s="51">
        <v>59.038503830499977</v>
      </c>
      <c r="AD42" s="51">
        <v>48.707300393744731</v>
      </c>
      <c r="AE42" s="51">
        <v>38.845306846698598</v>
      </c>
      <c r="AF42" s="51">
        <v>51.177167026670354</v>
      </c>
      <c r="AG42" s="51">
        <v>50.067180613422323</v>
      </c>
      <c r="AH42" s="51">
        <v>46.12340747301478</v>
      </c>
      <c r="AI42" s="51">
        <v>53.013487336605003</v>
      </c>
      <c r="AJ42" s="51">
        <v>60.417664584971376</v>
      </c>
      <c r="AK42" s="51">
        <v>54.206018539439171</v>
      </c>
      <c r="AL42" s="51">
        <v>42.983090368469121</v>
      </c>
      <c r="AM42" s="51">
        <v>36.248911704188338</v>
      </c>
      <c r="AN42" s="51">
        <v>40.197053090760065</v>
      </c>
      <c r="AO42" s="51">
        <v>34.589430049316057</v>
      </c>
      <c r="AP42" s="51">
        <v>35.95187096502093</v>
      </c>
      <c r="AQ42" s="51">
        <v>31.893469020097015</v>
      </c>
      <c r="AR42" s="51">
        <v>25.213366230745738</v>
      </c>
      <c r="AS42" s="51">
        <v>25.769338527027369</v>
      </c>
      <c r="AT42" s="51">
        <v>30.87958402246176</v>
      </c>
      <c r="AU42" s="51">
        <v>39.484426449278601</v>
      </c>
      <c r="AV42" s="51">
        <v>45.936024775487155</v>
      </c>
      <c r="AW42" s="51">
        <v>57.236376343988759</v>
      </c>
      <c r="AX42" s="51">
        <v>44.710957670188293</v>
      </c>
      <c r="AY42" s="51">
        <v>44.614554996219219</v>
      </c>
      <c r="AZ42" s="51">
        <v>40.075720604963756</v>
      </c>
      <c r="BA42" s="51">
        <v>33.244293609044497</v>
      </c>
      <c r="BB42" s="51">
        <v>29.230484744153085</v>
      </c>
      <c r="BC42" s="51">
        <v>26.460918356078256</v>
      </c>
      <c r="BD42" s="51">
        <v>29.043380612300933</v>
      </c>
      <c r="BE42" s="51">
        <v>39.152957045602086</v>
      </c>
      <c r="BF42" s="51">
        <v>35.028444902698226</v>
      </c>
      <c r="BG42" s="51">
        <v>34.992725022980977</v>
      </c>
      <c r="BH42" s="51">
        <v>50.210811238062938</v>
      </c>
      <c r="BI42" s="51">
        <v>53.046998036721391</v>
      </c>
      <c r="BJ42" s="51"/>
      <c r="BK42" s="51"/>
      <c r="BL42" s="51"/>
      <c r="BM42" s="21"/>
      <c r="BN42" s="21"/>
    </row>
    <row r="43" spans="1:66" x14ac:dyDescent="0.2">
      <c r="A43" s="20" t="str">
        <f t="shared" si="1"/>
        <v>bueL_QU_8</v>
      </c>
      <c r="B43" s="19" t="s">
        <v>3600</v>
      </c>
      <c r="C43" s="19" t="s">
        <v>503</v>
      </c>
      <c r="D43" s="44">
        <v>8</v>
      </c>
      <c r="E43" s="21">
        <v>100</v>
      </c>
      <c r="F43" s="21">
        <v>62.385265029447744</v>
      </c>
      <c r="G43" s="21">
        <v>61.552116901878016</v>
      </c>
      <c r="H43" s="21">
        <v>41.103733748194237</v>
      </c>
      <c r="I43" s="21">
        <v>43.71569063229245</v>
      </c>
      <c r="J43" s="21">
        <v>68.491221246805239</v>
      </c>
      <c r="K43" s="21">
        <v>67.073285920657881</v>
      </c>
      <c r="L43" s="21">
        <v>53.374541615735069</v>
      </c>
      <c r="M43" s="21">
        <v>50.813423713745934</v>
      </c>
      <c r="N43" s="51">
        <v>61.917157461940263</v>
      </c>
      <c r="O43" s="51">
        <v>61.34098233137022</v>
      </c>
      <c r="P43" s="51">
        <v>56.150683409267664</v>
      </c>
      <c r="Q43" s="51">
        <v>69.523280364484989</v>
      </c>
      <c r="R43" s="51">
        <v>61.754639404378217</v>
      </c>
      <c r="S43" s="51">
        <v>61.542949216579586</v>
      </c>
      <c r="T43" s="51">
        <v>94.096288476497463</v>
      </c>
      <c r="U43" s="51">
        <v>111.68768752083567</v>
      </c>
      <c r="V43" s="51">
        <v>126.22180242249136</v>
      </c>
      <c r="W43" s="51">
        <v>167.07217468607649</v>
      </c>
      <c r="X43" s="51">
        <v>183.49094343815992</v>
      </c>
      <c r="Y43" s="51">
        <v>198.30120013334769</v>
      </c>
      <c r="Z43" s="51">
        <v>199.68663184798362</v>
      </c>
      <c r="AA43" s="51">
        <v>193.87570841204612</v>
      </c>
      <c r="AB43" s="51">
        <v>181.71324591621268</v>
      </c>
      <c r="AC43" s="51">
        <v>196.10706745193863</v>
      </c>
      <c r="AD43" s="51">
        <v>186.28486498499814</v>
      </c>
      <c r="AE43" s="51">
        <v>177.93615957328595</v>
      </c>
      <c r="AF43" s="51">
        <v>185.16251805756136</v>
      </c>
      <c r="AG43" s="51">
        <v>179.15129458828741</v>
      </c>
      <c r="AH43" s="51">
        <v>171.620735637293</v>
      </c>
      <c r="AI43" s="51">
        <v>162.41304589398885</v>
      </c>
      <c r="AJ43" s="51">
        <v>160.20446716301834</v>
      </c>
      <c r="AK43" s="51">
        <v>177.70613401489058</v>
      </c>
      <c r="AL43" s="51">
        <v>157.16496277364163</v>
      </c>
      <c r="AM43" s="51">
        <v>155.89259917768584</v>
      </c>
      <c r="AN43" s="51">
        <v>156.99355483942676</v>
      </c>
      <c r="AO43" s="51">
        <v>134.26991887987543</v>
      </c>
      <c r="AP43" s="51">
        <v>94.647460828981011</v>
      </c>
      <c r="AQ43" s="51">
        <v>73.347871985776237</v>
      </c>
      <c r="AR43" s="51">
        <v>56.709634403822626</v>
      </c>
      <c r="AS43" s="51">
        <v>50.690076675186127</v>
      </c>
      <c r="AT43" s="51">
        <v>51.732692521391307</v>
      </c>
      <c r="AU43" s="51">
        <v>55.352539171019046</v>
      </c>
      <c r="AV43" s="51">
        <v>64.021835759528869</v>
      </c>
      <c r="AW43" s="51">
        <v>73.909045449494371</v>
      </c>
      <c r="AX43" s="51">
        <v>63.939604400489003</v>
      </c>
      <c r="AY43" s="51">
        <v>62.48055339482169</v>
      </c>
      <c r="AZ43" s="51">
        <v>72.149933835487801</v>
      </c>
      <c r="BA43" s="51">
        <v>71.962605763000667</v>
      </c>
      <c r="BB43" s="51">
        <v>73.659550771716482</v>
      </c>
      <c r="BC43" s="51">
        <v>69.96657705909152</v>
      </c>
      <c r="BD43" s="51">
        <v>79.634583460300163</v>
      </c>
      <c r="BE43" s="51">
        <v>93.23144122041947</v>
      </c>
      <c r="BF43" s="51">
        <v>83.27030531703052</v>
      </c>
      <c r="BG43" s="51">
        <v>77.898707189575987</v>
      </c>
      <c r="BH43" s="51">
        <v>90.489764345339125</v>
      </c>
      <c r="BI43" s="51">
        <v>93.227319086795063</v>
      </c>
      <c r="BJ43" s="51"/>
      <c r="BK43" s="51"/>
      <c r="BL43" s="51"/>
      <c r="BM43" s="21"/>
      <c r="BN43" s="21"/>
    </row>
    <row r="44" spans="1:66" x14ac:dyDescent="0.2">
      <c r="A44" s="20" t="str">
        <f t="shared" si="1"/>
        <v>mwgL_QU_1</v>
      </c>
      <c r="B44" s="19" t="s">
        <v>3601</v>
      </c>
      <c r="C44" s="19" t="s">
        <v>503</v>
      </c>
      <c r="D44" s="44">
        <v>1</v>
      </c>
      <c r="E44" s="21">
        <v>100</v>
      </c>
      <c r="F44" s="21">
        <v>84.759637464241678</v>
      </c>
      <c r="G44" s="21">
        <v>85.135992408439222</v>
      </c>
      <c r="H44" s="21">
        <v>88.511954494901204</v>
      </c>
      <c r="I44" s="21">
        <v>100.50916575829815</v>
      </c>
      <c r="J44" s="21">
        <v>95.813492173277595</v>
      </c>
      <c r="K44" s="21">
        <v>121.88862206532529</v>
      </c>
      <c r="L44" s="21">
        <v>123.97851455510266</v>
      </c>
      <c r="M44" s="21">
        <v>116.99877439452884</v>
      </c>
      <c r="N44" s="51">
        <v>108.28061108744127</v>
      </c>
      <c r="O44" s="51">
        <v>110.22026315935116</v>
      </c>
      <c r="P44" s="51">
        <v>101.24019930613623</v>
      </c>
      <c r="Q44" s="51">
        <v>98.045989254510829</v>
      </c>
      <c r="R44" s="51">
        <v>99.129017800328683</v>
      </c>
      <c r="S44" s="51">
        <v>97.965923741333299</v>
      </c>
      <c r="T44" s="51">
        <v>106.48631637774071</v>
      </c>
      <c r="U44" s="51">
        <v>118.33223591383735</v>
      </c>
      <c r="V44" s="51">
        <v>131.67115317578461</v>
      </c>
      <c r="W44" s="51">
        <v>143.30418255158392</v>
      </c>
      <c r="X44" s="51">
        <v>142.07590730770733</v>
      </c>
      <c r="Y44" s="51">
        <v>150.31349770648507</v>
      </c>
      <c r="Z44" s="51">
        <v>152.75956276593965</v>
      </c>
      <c r="AA44" s="51">
        <v>162.52285214716147</v>
      </c>
      <c r="AB44" s="51">
        <v>160.79369712328565</v>
      </c>
      <c r="AC44" s="51">
        <v>160.0280810282909</v>
      </c>
      <c r="AD44" s="51">
        <v>185.17989841030936</v>
      </c>
      <c r="AE44" s="51">
        <v>172.71460545463634</v>
      </c>
      <c r="AF44" s="51">
        <v>172.64516369994567</v>
      </c>
      <c r="AG44" s="51">
        <v>185.27184648669004</v>
      </c>
      <c r="AH44" s="51">
        <v>196.80493230120589</v>
      </c>
      <c r="AI44" s="51">
        <v>202.64566168862447</v>
      </c>
      <c r="AJ44" s="51">
        <v>197.52044520187926</v>
      </c>
      <c r="AK44" s="51">
        <v>192.61787115372886</v>
      </c>
      <c r="AL44" s="51">
        <v>202.86043313948682</v>
      </c>
      <c r="AM44" s="51">
        <v>223.90165830230151</v>
      </c>
      <c r="AN44" s="51">
        <v>221.55274253431961</v>
      </c>
      <c r="AO44" s="51">
        <v>211.42973933059258</v>
      </c>
      <c r="AP44" s="51">
        <v>199.47012621246398</v>
      </c>
      <c r="AQ44" s="51">
        <v>229.988892085853</v>
      </c>
      <c r="AR44" s="51">
        <v>227.69673319426519</v>
      </c>
      <c r="AS44" s="51">
        <v>247.94141163190889</v>
      </c>
      <c r="AT44" s="51">
        <v>242.08365379827046</v>
      </c>
      <c r="AU44" s="51">
        <v>233.42606528078238</v>
      </c>
      <c r="AV44" s="51">
        <v>235.05228881130128</v>
      </c>
      <c r="AW44" s="51">
        <v>245.59996569411277</v>
      </c>
      <c r="AX44" s="51">
        <v>253.09057307430507</v>
      </c>
      <c r="AY44" s="51">
        <v>251.70529306633776</v>
      </c>
      <c r="AZ44" s="51">
        <v>252.99576384378994</v>
      </c>
      <c r="BA44" s="51">
        <v>256.84577891987283</v>
      </c>
      <c r="BB44" s="51">
        <v>257.36498001803699</v>
      </c>
      <c r="BC44" s="51">
        <v>245.94798624208445</v>
      </c>
      <c r="BD44" s="51">
        <v>248.61915670579862</v>
      </c>
      <c r="BE44" s="51">
        <v>246.08703227375281</v>
      </c>
      <c r="BF44" s="51">
        <v>254.79425049482916</v>
      </c>
      <c r="BG44" s="51">
        <v>253.32643894689721</v>
      </c>
      <c r="BH44" s="51">
        <v>269.72913143981583</v>
      </c>
      <c r="BI44" s="51">
        <v>279.49497827327093</v>
      </c>
      <c r="BJ44" s="51"/>
      <c r="BK44" s="51"/>
      <c r="BL44" s="51"/>
      <c r="BM44" s="21"/>
      <c r="BN44" s="21"/>
    </row>
    <row r="45" spans="1:66" x14ac:dyDescent="0.2">
      <c r="A45" s="20" t="str">
        <f>CONCATENATE(B45,"_",C45,"_",D45)</f>
        <v>mwgL_QU_2</v>
      </c>
      <c r="B45" s="19" t="s">
        <v>3601</v>
      </c>
      <c r="C45" s="19" t="s">
        <v>503</v>
      </c>
      <c r="D45" s="44">
        <v>2</v>
      </c>
      <c r="E45" s="21">
        <v>100</v>
      </c>
      <c r="F45" s="21">
        <v>59.987718737015406</v>
      </c>
      <c r="G45" s="21">
        <v>59.865641512139746</v>
      </c>
      <c r="H45" s="21">
        <v>43.186779379735</v>
      </c>
      <c r="I45" s="21">
        <v>50.064164083556598</v>
      </c>
      <c r="J45" s="21">
        <v>47.364002171896004</v>
      </c>
      <c r="K45" s="21">
        <v>70.168052292196009</v>
      </c>
      <c r="L45" s="21">
        <v>76.731419074198612</v>
      </c>
      <c r="M45" s="21">
        <v>75.540063024205907</v>
      </c>
      <c r="N45" s="51">
        <v>77.091032104103874</v>
      </c>
      <c r="O45" s="51">
        <v>75.429629711341178</v>
      </c>
      <c r="P45" s="51">
        <v>70.143906495709587</v>
      </c>
      <c r="Q45" s="51">
        <v>66.455237738041433</v>
      </c>
      <c r="R45" s="51">
        <v>71.016341924089062</v>
      </c>
      <c r="S45" s="51">
        <v>74.27982404210438</v>
      </c>
      <c r="T45" s="51">
        <v>81.161130905761581</v>
      </c>
      <c r="U45" s="51">
        <v>95.513171715834574</v>
      </c>
      <c r="V45" s="51">
        <v>101.39788227882374</v>
      </c>
      <c r="W45" s="51">
        <v>124.52526545055198</v>
      </c>
      <c r="X45" s="51">
        <v>110.44961434137744</v>
      </c>
      <c r="Y45" s="51">
        <v>126.37100935557697</v>
      </c>
      <c r="Z45" s="51">
        <v>130.62949439682686</v>
      </c>
      <c r="AA45" s="51">
        <v>150.54058393605885</v>
      </c>
      <c r="AB45" s="51">
        <v>180.58677962486965</v>
      </c>
      <c r="AC45" s="51">
        <v>170.40068539743118</v>
      </c>
      <c r="AD45" s="51">
        <v>190.84906180710999</v>
      </c>
      <c r="AE45" s="51">
        <v>184.04502149221008</v>
      </c>
      <c r="AF45" s="51">
        <v>158.45072235153097</v>
      </c>
      <c r="AG45" s="51">
        <v>157.7752528873838</v>
      </c>
      <c r="AH45" s="51">
        <v>165.094983680138</v>
      </c>
      <c r="AI45" s="51">
        <v>148.40153601584532</v>
      </c>
      <c r="AJ45" s="51">
        <v>153.26158232184488</v>
      </c>
      <c r="AK45" s="51">
        <v>147.90317658176406</v>
      </c>
      <c r="AL45" s="51">
        <v>153.11952659530763</v>
      </c>
      <c r="AM45" s="51">
        <v>185.12851814673033</v>
      </c>
      <c r="AN45" s="51">
        <v>176.74134704128181</v>
      </c>
      <c r="AO45" s="51">
        <v>174.54775658585791</v>
      </c>
      <c r="AP45" s="51">
        <v>165.47126588934339</v>
      </c>
      <c r="AQ45" s="51">
        <v>188.34015421442189</v>
      </c>
      <c r="AR45" s="51">
        <v>182.85587165712454</v>
      </c>
      <c r="AS45" s="51">
        <v>208.31019871867929</v>
      </c>
      <c r="AT45" s="51">
        <v>198.21517213991811</v>
      </c>
      <c r="AU45" s="51">
        <v>177.08012359706186</v>
      </c>
      <c r="AV45" s="51">
        <v>181.5295687952962</v>
      </c>
      <c r="AW45" s="51">
        <v>190.34719694267631</v>
      </c>
      <c r="AX45" s="51">
        <v>199.19889885362599</v>
      </c>
      <c r="AY45" s="51">
        <v>199.51745177275495</v>
      </c>
      <c r="AZ45" s="51">
        <v>206.29807739591556</v>
      </c>
      <c r="BA45" s="51">
        <v>209.62203998931645</v>
      </c>
      <c r="BB45" s="51">
        <v>192.73227207580811</v>
      </c>
      <c r="BC45" s="51">
        <v>188.02387324317036</v>
      </c>
      <c r="BD45" s="51">
        <v>198.71530354245039</v>
      </c>
      <c r="BE45" s="51">
        <v>200.57260369454036</v>
      </c>
      <c r="BF45" s="51">
        <v>197.63548375643768</v>
      </c>
      <c r="BG45" s="51">
        <v>211.76738485236598</v>
      </c>
      <c r="BH45" s="51">
        <v>222.93319708669145</v>
      </c>
      <c r="BI45" s="51">
        <v>226.91319827079792</v>
      </c>
      <c r="BJ45" s="51"/>
      <c r="BK45" s="51"/>
      <c r="BL45" s="51"/>
      <c r="BM45" s="21"/>
      <c r="BN45" s="21"/>
    </row>
    <row r="46" spans="1:66" x14ac:dyDescent="0.2">
      <c r="A46" s="20" t="str">
        <f t="shared" si="1"/>
        <v>mwgL_QU_3</v>
      </c>
      <c r="B46" s="19" t="s">
        <v>3601</v>
      </c>
      <c r="C46" s="19" t="s">
        <v>503</v>
      </c>
      <c r="D46" s="44">
        <v>3</v>
      </c>
      <c r="E46" s="21">
        <v>100</v>
      </c>
      <c r="F46" s="21">
        <v>64.185517302789691</v>
      </c>
      <c r="G46" s="21">
        <v>75.910423887842995</v>
      </c>
      <c r="H46" s="21">
        <v>56.5610767206323</v>
      </c>
      <c r="I46" s="21">
        <v>65.446704285489716</v>
      </c>
      <c r="J46" s="21">
        <v>61.064880926860987</v>
      </c>
      <c r="K46" s="21">
        <v>90.736337342563232</v>
      </c>
      <c r="L46" s="21">
        <v>93.557540199483128</v>
      </c>
      <c r="M46" s="21">
        <v>90.264431084009004</v>
      </c>
      <c r="N46" s="51">
        <v>88.44057776004189</v>
      </c>
      <c r="O46" s="51">
        <v>97.659937712375381</v>
      </c>
      <c r="P46" s="51">
        <v>91.68199672181963</v>
      </c>
      <c r="Q46" s="51">
        <v>88.477064280696808</v>
      </c>
      <c r="R46" s="51">
        <v>94.726911749671089</v>
      </c>
      <c r="S46" s="51">
        <v>94.691810375627412</v>
      </c>
      <c r="T46" s="51">
        <v>102.67061763247681</v>
      </c>
      <c r="U46" s="51">
        <v>120.86170410410126</v>
      </c>
      <c r="V46" s="51">
        <v>144.70219897521099</v>
      </c>
      <c r="W46" s="51">
        <v>173.56007963493687</v>
      </c>
      <c r="X46" s="51">
        <v>159.10473357364515</v>
      </c>
      <c r="Y46" s="51">
        <v>180.20669465542244</v>
      </c>
      <c r="Z46" s="51">
        <v>192.73674189331928</v>
      </c>
      <c r="AA46" s="51">
        <v>212.46108672446863</v>
      </c>
      <c r="AB46" s="51">
        <v>209.08163680356586</v>
      </c>
      <c r="AC46" s="51">
        <v>208.38529282109346</v>
      </c>
      <c r="AD46" s="51">
        <v>214.74131287713601</v>
      </c>
      <c r="AE46" s="51">
        <v>212.59302743579721</v>
      </c>
      <c r="AF46" s="51">
        <v>211.19937206686893</v>
      </c>
      <c r="AG46" s="51">
        <v>215.91532356914936</v>
      </c>
      <c r="AH46" s="51">
        <v>227.69643522625606</v>
      </c>
      <c r="AI46" s="51">
        <v>233.82097089982827</v>
      </c>
      <c r="AJ46" s="51">
        <v>224.87338550718968</v>
      </c>
      <c r="AK46" s="51">
        <v>210.52355243934198</v>
      </c>
      <c r="AL46" s="51">
        <v>219.56460224855437</v>
      </c>
      <c r="AM46" s="51">
        <v>242.27419087100418</v>
      </c>
      <c r="AN46" s="51">
        <v>244.46326118478478</v>
      </c>
      <c r="AO46" s="51">
        <v>230.44922723110272</v>
      </c>
      <c r="AP46" s="51">
        <v>215.92919702171525</v>
      </c>
      <c r="AQ46" s="51">
        <v>243.55203259271877</v>
      </c>
      <c r="AR46" s="51">
        <v>249.54973940555178</v>
      </c>
      <c r="AS46" s="51">
        <v>278.00940140779255</v>
      </c>
      <c r="AT46" s="51">
        <v>267.47803278400238</v>
      </c>
      <c r="AU46" s="51">
        <v>247.17158558611959</v>
      </c>
      <c r="AV46" s="51">
        <v>244.9867036918551</v>
      </c>
      <c r="AW46" s="51">
        <v>255.82001229042697</v>
      </c>
      <c r="AX46" s="51">
        <v>263.32107588514788</v>
      </c>
      <c r="AY46" s="51">
        <v>261.61234363508618</v>
      </c>
      <c r="AZ46" s="51">
        <v>256.76878459609947</v>
      </c>
      <c r="BA46" s="51">
        <v>264.80284673370164</v>
      </c>
      <c r="BB46" s="51">
        <v>264.28902744502307</v>
      </c>
      <c r="BC46" s="51">
        <v>245.30272522313808</v>
      </c>
      <c r="BD46" s="51">
        <v>256.71913070145405</v>
      </c>
      <c r="BE46" s="51">
        <v>249.00823681497403</v>
      </c>
      <c r="BF46" s="51">
        <v>256.28552523184959</v>
      </c>
      <c r="BG46" s="51">
        <v>264.40026029256836</v>
      </c>
      <c r="BH46" s="51">
        <v>282.53362009066853</v>
      </c>
      <c r="BI46" s="51">
        <v>292.39340012386879</v>
      </c>
      <c r="BJ46" s="51"/>
      <c r="BK46" s="51"/>
      <c r="BL46" s="51"/>
      <c r="BM46" s="21"/>
      <c r="BN46" s="21"/>
    </row>
    <row r="47" spans="1:66" x14ac:dyDescent="0.2">
      <c r="A47" s="20" t="str">
        <f t="shared" si="1"/>
        <v>mwgL_QU_4</v>
      </c>
      <c r="B47" s="19" t="s">
        <v>3601</v>
      </c>
      <c r="C47" s="19" t="s">
        <v>503</v>
      </c>
      <c r="D47" s="44">
        <v>4</v>
      </c>
      <c r="E47" s="21">
        <v>100</v>
      </c>
      <c r="F47" s="21">
        <v>100.631823347807</v>
      </c>
      <c r="G47" s="21">
        <v>114.45400530989956</v>
      </c>
      <c r="H47" s="21">
        <v>105.39870544424528</v>
      </c>
      <c r="I47" s="21">
        <v>120.40301063462762</v>
      </c>
      <c r="J47" s="21">
        <v>116.12177642073753</v>
      </c>
      <c r="K47" s="21">
        <v>150.67217318036091</v>
      </c>
      <c r="L47" s="21">
        <v>152.0371475485787</v>
      </c>
      <c r="M47" s="21">
        <v>148.82560403649913</v>
      </c>
      <c r="N47" s="51">
        <v>146.72467772033494</v>
      </c>
      <c r="O47" s="51">
        <v>157.51325744906686</v>
      </c>
      <c r="P47" s="51">
        <v>146.81842641254897</v>
      </c>
      <c r="Q47" s="51">
        <v>143.88895277932744</v>
      </c>
      <c r="R47" s="51">
        <v>151.22052888761328</v>
      </c>
      <c r="S47" s="51">
        <v>153.18259510219926</v>
      </c>
      <c r="T47" s="51">
        <v>162.55868355087728</v>
      </c>
      <c r="U47" s="51">
        <v>179.56107158874246</v>
      </c>
      <c r="V47" s="51">
        <v>198.31700502420446</v>
      </c>
      <c r="W47" s="51">
        <v>226.16666046069071</v>
      </c>
      <c r="X47" s="51">
        <v>209.08136496777797</v>
      </c>
      <c r="Y47" s="51">
        <v>233.1965601973701</v>
      </c>
      <c r="Z47" s="51">
        <v>241.98741955159542</v>
      </c>
      <c r="AA47" s="51">
        <v>259.1632673841213</v>
      </c>
      <c r="AB47" s="51">
        <v>262.88461265973183</v>
      </c>
      <c r="AC47" s="51">
        <v>259.80497635852487</v>
      </c>
      <c r="AD47" s="51">
        <v>265.37016564026402</v>
      </c>
      <c r="AE47" s="51">
        <v>260.74437450180505</v>
      </c>
      <c r="AF47" s="51">
        <v>263.21693447378271</v>
      </c>
      <c r="AG47" s="51">
        <v>278.8166509540124</v>
      </c>
      <c r="AH47" s="51">
        <v>293.74256312549323</v>
      </c>
      <c r="AI47" s="51">
        <v>300.81210422482076</v>
      </c>
      <c r="AJ47" s="51">
        <v>284.16886100117006</v>
      </c>
      <c r="AK47" s="51">
        <v>276.05246499746767</v>
      </c>
      <c r="AL47" s="51">
        <v>286.98577029955692</v>
      </c>
      <c r="AM47" s="51">
        <v>308.29598488685468</v>
      </c>
      <c r="AN47" s="51">
        <v>311.03502839975749</v>
      </c>
      <c r="AO47" s="51">
        <v>295.24820996016496</v>
      </c>
      <c r="AP47" s="51">
        <v>281.10197715827161</v>
      </c>
      <c r="AQ47" s="51">
        <v>310.59337155555863</v>
      </c>
      <c r="AR47" s="51">
        <v>321.371900897253</v>
      </c>
      <c r="AS47" s="51">
        <v>365.86091121092619</v>
      </c>
      <c r="AT47" s="51">
        <v>361.2683786155452</v>
      </c>
      <c r="AU47" s="51">
        <v>345.39166687810877</v>
      </c>
      <c r="AV47" s="51">
        <v>345.54351010261615</v>
      </c>
      <c r="AW47" s="51">
        <v>364.55208720177114</v>
      </c>
      <c r="AX47" s="51">
        <v>380.23339305350174</v>
      </c>
      <c r="AY47" s="51">
        <v>385.34116450704198</v>
      </c>
      <c r="AZ47" s="51">
        <v>396.72412902152922</v>
      </c>
      <c r="BA47" s="51">
        <v>406.00246513488389</v>
      </c>
      <c r="BB47" s="51">
        <v>403.89073068496646</v>
      </c>
      <c r="BC47" s="51">
        <v>378.42885017789223</v>
      </c>
      <c r="BD47" s="51">
        <v>384.49439198497242</v>
      </c>
      <c r="BE47" s="51">
        <v>381.43108866073521</v>
      </c>
      <c r="BF47" s="51">
        <v>408.98059645358546</v>
      </c>
      <c r="BG47" s="51">
        <v>405.34715537689408</v>
      </c>
      <c r="BH47" s="51">
        <v>419.57971295375563</v>
      </c>
      <c r="BI47" s="51">
        <v>421.77452746521323</v>
      </c>
      <c r="BJ47" s="51"/>
      <c r="BK47" s="51"/>
      <c r="BL47" s="51"/>
      <c r="BM47" s="21"/>
      <c r="BN47" s="21"/>
    </row>
    <row r="48" spans="1:66" x14ac:dyDescent="0.2">
      <c r="A48" s="20" t="str">
        <f t="shared" si="1"/>
        <v>mwgL_QU_5</v>
      </c>
      <c r="B48" s="19" t="s">
        <v>3601</v>
      </c>
      <c r="C48" s="19" t="s">
        <v>503</v>
      </c>
      <c r="D48" s="44">
        <v>5</v>
      </c>
      <c r="E48" s="21">
        <v>100</v>
      </c>
      <c r="F48" s="21">
        <v>88.541190414724852</v>
      </c>
      <c r="G48" s="21">
        <v>96.159137900717326</v>
      </c>
      <c r="H48" s="21">
        <v>99.062175895312805</v>
      </c>
      <c r="I48" s="21">
        <v>111.90787539106326</v>
      </c>
      <c r="J48" s="21">
        <v>105.98962057768455</v>
      </c>
      <c r="K48" s="21">
        <v>136.88083176006958</v>
      </c>
      <c r="L48" s="21">
        <v>138.66644694352669</v>
      </c>
      <c r="M48" s="21">
        <v>136.08159680446181</v>
      </c>
      <c r="N48" s="51">
        <v>133.13563207427441</v>
      </c>
      <c r="O48" s="51">
        <v>140.02637952258198</v>
      </c>
      <c r="P48" s="51">
        <v>131.6705627162369</v>
      </c>
      <c r="Q48" s="51">
        <v>128.57545107990546</v>
      </c>
      <c r="R48" s="51">
        <v>133.2355271499259</v>
      </c>
      <c r="S48" s="51">
        <v>133.34920360363608</v>
      </c>
      <c r="T48" s="51">
        <v>140.14905768566234</v>
      </c>
      <c r="U48" s="51">
        <v>152.36106870630297</v>
      </c>
      <c r="V48" s="51">
        <v>169.14979306424405</v>
      </c>
      <c r="W48" s="51">
        <v>188.47118420062512</v>
      </c>
      <c r="X48" s="51">
        <v>181.66905180985563</v>
      </c>
      <c r="Y48" s="51">
        <v>198.88876420444464</v>
      </c>
      <c r="Z48" s="51">
        <v>209.98110065891976</v>
      </c>
      <c r="AA48" s="51">
        <v>226.20476196267384</v>
      </c>
      <c r="AB48" s="51">
        <v>222.46415606956589</v>
      </c>
      <c r="AC48" s="51">
        <v>220.51847509237544</v>
      </c>
      <c r="AD48" s="51">
        <v>224.61693796685699</v>
      </c>
      <c r="AE48" s="51">
        <v>219.20224461738979</v>
      </c>
      <c r="AF48" s="51">
        <v>222.93562790003057</v>
      </c>
      <c r="AG48" s="51">
        <v>234.61784451068576</v>
      </c>
      <c r="AH48" s="51">
        <v>243.40229138379223</v>
      </c>
      <c r="AI48" s="51">
        <v>246.48635667470376</v>
      </c>
      <c r="AJ48" s="51">
        <v>237.42771083025627</v>
      </c>
      <c r="AK48" s="51">
        <v>227.54234162448233</v>
      </c>
      <c r="AL48" s="51">
        <v>236.58108811494412</v>
      </c>
      <c r="AM48" s="51">
        <v>264.06639235970999</v>
      </c>
      <c r="AN48" s="51">
        <v>263.85525315063762</v>
      </c>
      <c r="AO48" s="51">
        <v>252.15709368952477</v>
      </c>
      <c r="AP48" s="51">
        <v>243.20843333241098</v>
      </c>
      <c r="AQ48" s="51">
        <v>277.97168598617571</v>
      </c>
      <c r="AR48" s="51">
        <v>283.45324902493354</v>
      </c>
      <c r="AS48" s="51">
        <v>311.05687131278302</v>
      </c>
      <c r="AT48" s="51">
        <v>302.69954625542817</v>
      </c>
      <c r="AU48" s="51">
        <v>298.54170715001754</v>
      </c>
      <c r="AV48" s="51">
        <v>302.20274218090009</v>
      </c>
      <c r="AW48" s="51">
        <v>314.37547494638414</v>
      </c>
      <c r="AX48" s="51">
        <v>332.04799190982584</v>
      </c>
      <c r="AY48" s="51">
        <v>330.85920864512468</v>
      </c>
      <c r="AZ48" s="51">
        <v>336.26621026222512</v>
      </c>
      <c r="BA48" s="51">
        <v>343.4258449531099</v>
      </c>
      <c r="BB48" s="51">
        <v>359.9680702104169</v>
      </c>
      <c r="BC48" s="51">
        <v>342.99954865731672</v>
      </c>
      <c r="BD48" s="51">
        <v>361.97365370163755</v>
      </c>
      <c r="BE48" s="51">
        <v>350.79939917419489</v>
      </c>
      <c r="BF48" s="51">
        <v>355.65139385623888</v>
      </c>
      <c r="BG48" s="51">
        <v>364.52780020733172</v>
      </c>
      <c r="BH48" s="51">
        <v>388.9838044248304</v>
      </c>
      <c r="BI48" s="51">
        <v>403.84139895119608</v>
      </c>
      <c r="BJ48" s="51"/>
      <c r="BK48" s="51"/>
      <c r="BL48" s="51"/>
      <c r="BM48" s="21"/>
      <c r="BN48" s="21"/>
    </row>
    <row r="49" spans="1:66" x14ac:dyDescent="0.2">
      <c r="A49" s="20" t="str">
        <f t="shared" si="1"/>
        <v>mwgL_QU_6</v>
      </c>
      <c r="B49" s="19" t="s">
        <v>3601</v>
      </c>
      <c r="C49" s="19" t="s">
        <v>503</v>
      </c>
      <c r="D49" s="44">
        <v>6</v>
      </c>
      <c r="E49" s="21">
        <v>100</v>
      </c>
      <c r="F49" s="21">
        <v>78.53070096393779</v>
      </c>
      <c r="G49" s="21">
        <v>85.538971565501186</v>
      </c>
      <c r="H49" s="21">
        <v>67.916480931351714</v>
      </c>
      <c r="I49" s="21">
        <v>78.3409429681181</v>
      </c>
      <c r="J49" s="21">
        <v>71.515449604172716</v>
      </c>
      <c r="K49" s="21">
        <v>118.50001300337337</v>
      </c>
      <c r="L49" s="21">
        <v>125.74896007234462</v>
      </c>
      <c r="M49" s="21">
        <v>122.42680355644531</v>
      </c>
      <c r="N49" s="51">
        <v>121.85629767047999</v>
      </c>
      <c r="O49" s="51">
        <v>131.62461406216715</v>
      </c>
      <c r="P49" s="51">
        <v>120.26263163634002</v>
      </c>
      <c r="Q49" s="51">
        <v>111.21013952847498</v>
      </c>
      <c r="R49" s="51">
        <v>118.888927924356</v>
      </c>
      <c r="S49" s="51">
        <v>120.24533943138304</v>
      </c>
      <c r="T49" s="51">
        <v>134.44077967312717</v>
      </c>
      <c r="U49" s="51">
        <v>164.21421528749553</v>
      </c>
      <c r="V49" s="51">
        <v>197.62873225324705</v>
      </c>
      <c r="W49" s="51">
        <v>246.92940172164688</v>
      </c>
      <c r="X49" s="51">
        <v>229.59248341157411</v>
      </c>
      <c r="Y49" s="51">
        <v>264.54240217471141</v>
      </c>
      <c r="Z49" s="51">
        <v>277.91201415862008</v>
      </c>
      <c r="AA49" s="51">
        <v>307.68161719985642</v>
      </c>
      <c r="AB49" s="51">
        <v>295.93519118836662</v>
      </c>
      <c r="AC49" s="51">
        <v>294.85317366711905</v>
      </c>
      <c r="AD49" s="51">
        <v>322.13978489226997</v>
      </c>
      <c r="AE49" s="51">
        <v>313.11424398616879</v>
      </c>
      <c r="AF49" s="51">
        <v>318.51014194664498</v>
      </c>
      <c r="AG49" s="51">
        <v>336.1661675956849</v>
      </c>
      <c r="AH49" s="51">
        <v>350.16518846450214</v>
      </c>
      <c r="AI49" s="51">
        <v>358.45686918013445</v>
      </c>
      <c r="AJ49" s="51">
        <v>343.00452745513917</v>
      </c>
      <c r="AK49" s="51">
        <v>318.91821973327961</v>
      </c>
      <c r="AL49" s="51">
        <v>337.004771097287</v>
      </c>
      <c r="AM49" s="51">
        <v>379.86270263019566</v>
      </c>
      <c r="AN49" s="51">
        <v>372.95622334593611</v>
      </c>
      <c r="AO49" s="51">
        <v>351.34124090505304</v>
      </c>
      <c r="AP49" s="51">
        <v>323.80534361071301</v>
      </c>
      <c r="AQ49" s="51">
        <v>375.58892733122036</v>
      </c>
      <c r="AR49" s="51">
        <v>393.6113743470367</v>
      </c>
      <c r="AS49" s="51">
        <v>456.08874961845294</v>
      </c>
      <c r="AT49" s="51">
        <v>436.38120232381692</v>
      </c>
      <c r="AU49" s="51">
        <v>406.09707633983822</v>
      </c>
      <c r="AV49" s="51">
        <v>403.16994861158105</v>
      </c>
      <c r="AW49" s="51">
        <v>415.94259170457866</v>
      </c>
      <c r="AX49" s="51">
        <v>434.20274950621456</v>
      </c>
      <c r="AY49" s="51">
        <v>434.26379692107611</v>
      </c>
      <c r="AZ49" s="51">
        <v>425.84015189626399</v>
      </c>
      <c r="BA49" s="51">
        <v>442.90314095963186</v>
      </c>
      <c r="BB49" s="51">
        <v>445.49682726753304</v>
      </c>
      <c r="BC49" s="51">
        <v>410.22214099520278</v>
      </c>
      <c r="BD49" s="51">
        <v>422.85061017209864</v>
      </c>
      <c r="BE49" s="51">
        <v>415.20449568024878</v>
      </c>
      <c r="BF49" s="51">
        <v>428.46261345831493</v>
      </c>
      <c r="BG49" s="51">
        <v>441.22110074355237</v>
      </c>
      <c r="BH49" s="51">
        <v>484.59424850293794</v>
      </c>
      <c r="BI49" s="51">
        <v>500.08877903339976</v>
      </c>
      <c r="BJ49" s="51"/>
      <c r="BK49" s="51"/>
      <c r="BL49" s="51"/>
      <c r="BM49" s="21"/>
      <c r="BN49" s="21"/>
    </row>
    <row r="50" spans="1:66" x14ac:dyDescent="0.2">
      <c r="A50" s="20" t="str">
        <f>CONCATENATE(B50,"_",C50,"_",D50)</f>
        <v>mwgL_QU_7</v>
      </c>
      <c r="B50" s="19" t="s">
        <v>3601</v>
      </c>
      <c r="C50" s="19" t="s">
        <v>503</v>
      </c>
      <c r="D50" s="44">
        <v>7</v>
      </c>
      <c r="E50" s="21">
        <v>100</v>
      </c>
      <c r="F50" s="21">
        <v>80.181621798165764</v>
      </c>
      <c r="G50" s="21">
        <v>74.272432697248703</v>
      </c>
      <c r="H50" s="21">
        <v>60.363243596331543</v>
      </c>
      <c r="I50" s="21">
        <v>70.374186700179322</v>
      </c>
      <c r="J50" s="21">
        <v>58.783194303550857</v>
      </c>
      <c r="K50" s="21">
        <v>99.87565864971134</v>
      </c>
      <c r="L50" s="21">
        <v>106.62568105955496</v>
      </c>
      <c r="M50" s="21">
        <v>98.324098702714053</v>
      </c>
      <c r="N50" s="51">
        <v>95.900551770288715</v>
      </c>
      <c r="O50" s="51">
        <v>112.34884449521039</v>
      </c>
      <c r="P50" s="51">
        <v>103.50143822382665</v>
      </c>
      <c r="Q50" s="51">
        <v>99.847258055783996</v>
      </c>
      <c r="R50" s="51">
        <v>104.85836535056529</v>
      </c>
      <c r="S50" s="51">
        <v>107.41761387085</v>
      </c>
      <c r="T50" s="51">
        <v>122.64982866454173</v>
      </c>
      <c r="U50" s="51">
        <v>140.29999902372933</v>
      </c>
      <c r="V50" s="51">
        <v>155.33048084868057</v>
      </c>
      <c r="W50" s="51">
        <v>172.55801486948565</v>
      </c>
      <c r="X50" s="51">
        <v>162.83995289051455</v>
      </c>
      <c r="Y50" s="51">
        <v>178.43374274564491</v>
      </c>
      <c r="Z50" s="51">
        <v>181.7875866329054</v>
      </c>
      <c r="AA50" s="51">
        <v>212.70811200839148</v>
      </c>
      <c r="AB50" s="51">
        <v>222.51607961751384</v>
      </c>
      <c r="AC50" s="51">
        <v>212.85623885609479</v>
      </c>
      <c r="AD50" s="51">
        <v>238.75340918066996</v>
      </c>
      <c r="AE50" s="51">
        <v>200.59792125402817</v>
      </c>
      <c r="AF50" s="51">
        <v>193.09856692378085</v>
      </c>
      <c r="AG50" s="51">
        <v>204.6844117127597</v>
      </c>
      <c r="AH50" s="51">
        <v>237.89224992167641</v>
      </c>
      <c r="AI50" s="51">
        <v>246.45423022408897</v>
      </c>
      <c r="AJ50" s="51">
        <v>244.34717241024208</v>
      </c>
      <c r="AK50" s="51">
        <v>230.94564215074232</v>
      </c>
      <c r="AL50" s="51">
        <v>234.9882891925981</v>
      </c>
      <c r="AM50" s="51">
        <v>256.50342537788384</v>
      </c>
      <c r="AN50" s="51">
        <v>249.53329836510216</v>
      </c>
      <c r="AO50" s="51">
        <v>250.79313096135149</v>
      </c>
      <c r="AP50" s="51">
        <v>248.4004696748209</v>
      </c>
      <c r="AQ50" s="51">
        <v>302.15826763477207</v>
      </c>
      <c r="AR50" s="51">
        <v>297.48530491143958</v>
      </c>
      <c r="AS50" s="51">
        <v>299.94426383441663</v>
      </c>
      <c r="AT50" s="51">
        <v>274.76545103249521</v>
      </c>
      <c r="AU50" s="51">
        <v>237.18569639587579</v>
      </c>
      <c r="AV50" s="51">
        <v>216.12372718744345</v>
      </c>
      <c r="AW50" s="51">
        <v>209.74752759517054</v>
      </c>
      <c r="AX50" s="51">
        <v>213.12515697984423</v>
      </c>
      <c r="AY50" s="51">
        <v>217.90240313400565</v>
      </c>
      <c r="AZ50" s="51">
        <v>206.65181173319485</v>
      </c>
      <c r="BA50" s="51">
        <v>201.00816093730361</v>
      </c>
      <c r="BB50" s="51">
        <v>212.99441053858516</v>
      </c>
      <c r="BC50" s="51">
        <v>198.89596040677628</v>
      </c>
      <c r="BD50" s="51">
        <v>195.46873444808048</v>
      </c>
      <c r="BE50" s="51">
        <v>190.74565597203284</v>
      </c>
      <c r="BF50" s="51">
        <v>194.80486105268244</v>
      </c>
      <c r="BG50" s="51">
        <v>195.35533258694488</v>
      </c>
      <c r="BH50" s="51">
        <v>206.03564344764953</v>
      </c>
      <c r="BI50" s="51">
        <v>203.21222787937526</v>
      </c>
      <c r="BJ50" s="51"/>
      <c r="BK50" s="51"/>
      <c r="BL50" s="51"/>
      <c r="BM50" s="21"/>
      <c r="BN50" s="21"/>
    </row>
    <row r="51" spans="1:66" x14ac:dyDescent="0.2">
      <c r="A51" s="20" t="str">
        <f t="shared" si="1"/>
        <v>mwgL_QU_8</v>
      </c>
      <c r="B51" s="19" t="s">
        <v>3601</v>
      </c>
      <c r="C51" s="19" t="s">
        <v>503</v>
      </c>
      <c r="D51" s="44">
        <v>8</v>
      </c>
      <c r="E51" s="21">
        <v>100</v>
      </c>
      <c r="F51" s="21">
        <v>65.584784999999997</v>
      </c>
      <c r="G51" s="21">
        <v>56.61138800624871</v>
      </c>
      <c r="H51" s="21">
        <v>37.398688260944994</v>
      </c>
      <c r="I51" s="21">
        <v>45.41006457737771</v>
      </c>
      <c r="J51" s="21">
        <v>40.354661934062314</v>
      </c>
      <c r="K51" s="21">
        <v>61.960010202021188</v>
      </c>
      <c r="L51" s="21">
        <v>64.633037191326792</v>
      </c>
      <c r="M51" s="21">
        <v>62.020584703344284</v>
      </c>
      <c r="N51" s="51">
        <v>59.635419434142037</v>
      </c>
      <c r="O51" s="51">
        <v>61.049842895957063</v>
      </c>
      <c r="P51" s="51">
        <v>57.501142413840647</v>
      </c>
      <c r="Q51" s="51">
        <v>54.602820788035231</v>
      </c>
      <c r="R51" s="51">
        <v>54.986370737202236</v>
      </c>
      <c r="S51" s="51">
        <v>51.597121117121269</v>
      </c>
      <c r="T51" s="51">
        <v>58.332403461602411</v>
      </c>
      <c r="U51" s="51">
        <v>68.774907278504401</v>
      </c>
      <c r="V51" s="51">
        <v>77.153937165467511</v>
      </c>
      <c r="W51" s="51">
        <v>90.412181142555411</v>
      </c>
      <c r="X51" s="51">
        <v>84.453430252535412</v>
      </c>
      <c r="Y51" s="51">
        <v>93.663234111591564</v>
      </c>
      <c r="Z51" s="51">
        <v>96.922213130142993</v>
      </c>
      <c r="AA51" s="51">
        <v>115.01986383135517</v>
      </c>
      <c r="AB51" s="51">
        <v>122.11332391063277</v>
      </c>
      <c r="AC51" s="51">
        <v>132.75729993588334</v>
      </c>
      <c r="AD51" s="51">
        <v>157.17577586726031</v>
      </c>
      <c r="AE51" s="51">
        <v>148.61249853877291</v>
      </c>
      <c r="AF51" s="51">
        <v>162.28856488025011</v>
      </c>
      <c r="AG51" s="51">
        <v>161.62999429678618</v>
      </c>
      <c r="AH51" s="51">
        <v>174.98662755891857</v>
      </c>
      <c r="AI51" s="51">
        <v>195.769473285228</v>
      </c>
      <c r="AJ51" s="51">
        <v>190.53961784928578</v>
      </c>
      <c r="AK51" s="51">
        <v>174.1027180593488</v>
      </c>
      <c r="AL51" s="51">
        <v>169.0331016624331</v>
      </c>
      <c r="AM51" s="51">
        <v>186.26592737436061</v>
      </c>
      <c r="AN51" s="51">
        <v>182.87521652727469</v>
      </c>
      <c r="AO51" s="51">
        <v>172.90929411222922</v>
      </c>
      <c r="AP51" s="51">
        <v>169.51176420578304</v>
      </c>
      <c r="AQ51" s="51">
        <v>203.76726461846908</v>
      </c>
      <c r="AR51" s="51">
        <v>208.79231449859779</v>
      </c>
      <c r="AS51" s="51">
        <v>217.93363663451993</v>
      </c>
      <c r="AT51" s="51">
        <v>197.50207046391682</v>
      </c>
      <c r="AU51" s="51">
        <v>190.36161099329826</v>
      </c>
      <c r="AV51" s="51">
        <v>179.0776211474178</v>
      </c>
      <c r="AW51" s="51">
        <v>175.19746161159961</v>
      </c>
      <c r="AX51" s="51">
        <v>180.31013065958359</v>
      </c>
      <c r="AY51" s="51">
        <v>181.14871314111537</v>
      </c>
      <c r="AZ51" s="51">
        <v>173.90031855762371</v>
      </c>
      <c r="BA51" s="51">
        <v>186.17774545984682</v>
      </c>
      <c r="BB51" s="51">
        <v>177.97825391766312</v>
      </c>
      <c r="BC51" s="51">
        <v>162.96508125022532</v>
      </c>
      <c r="BD51" s="51">
        <v>161.49116854980954</v>
      </c>
      <c r="BE51" s="51">
        <v>164.53909988714582</v>
      </c>
      <c r="BF51" s="51">
        <v>173.39548567873581</v>
      </c>
      <c r="BG51" s="51">
        <v>169.51912109582102</v>
      </c>
      <c r="BH51" s="51">
        <v>171.11778119403428</v>
      </c>
      <c r="BI51" s="51">
        <v>178.43008953604854</v>
      </c>
      <c r="BJ51" s="51"/>
      <c r="BK51" s="51"/>
      <c r="BL51" s="51"/>
      <c r="BM51" s="21"/>
      <c r="BN51" s="21"/>
    </row>
    <row r="53" spans="1:66" x14ac:dyDescent="0.2"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</sheetData>
  <phoneticPr fontId="64" type="noConversion"/>
  <conditionalFormatting sqref="BJ2:BJ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IB97"/>
  <sheetViews>
    <sheetView workbookViewId="0">
      <pane xSplit="15675" ySplit="6270" topLeftCell="BG78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6384" width="11.19921875" style="19"/>
  </cols>
  <sheetData>
    <row r="1" spans="1:236" x14ac:dyDescent="0.2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3668</v>
      </c>
      <c r="AQ1" s="18" t="s">
        <v>3669</v>
      </c>
      <c r="AR1" s="18" t="s">
        <v>3725</v>
      </c>
      <c r="AS1" s="18" t="s">
        <v>3741</v>
      </c>
      <c r="AT1" s="18" t="s">
        <v>3742</v>
      </c>
      <c r="AU1" s="18" t="s">
        <v>3743</v>
      </c>
      <c r="AV1" s="18" t="s">
        <v>3744</v>
      </c>
      <c r="AW1" s="18" t="s">
        <v>3745</v>
      </c>
      <c r="AX1" s="18" t="s">
        <v>3746</v>
      </c>
      <c r="AY1" s="18" t="s">
        <v>3747</v>
      </c>
      <c r="AZ1" s="18" t="s">
        <v>3748</v>
      </c>
      <c r="BA1" s="18" t="s">
        <v>3801</v>
      </c>
      <c r="BB1" s="18" t="s">
        <v>3806</v>
      </c>
      <c r="BC1" s="18" t="s">
        <v>3807</v>
      </c>
      <c r="BD1" s="18" t="s">
        <v>3808</v>
      </c>
      <c r="BE1" s="18" t="s">
        <v>3809</v>
      </c>
      <c r="BF1" s="18" t="s">
        <v>3810</v>
      </c>
      <c r="BG1" s="18" t="s">
        <v>3813</v>
      </c>
      <c r="BH1" s="18" t="s">
        <v>3814</v>
      </c>
      <c r="BI1" s="18" t="s">
        <v>3815</v>
      </c>
      <c r="BJ1" s="18"/>
      <c r="BK1" s="18"/>
      <c r="BL1" s="18"/>
      <c r="BM1" s="18"/>
      <c r="IB1" s="18"/>
    </row>
    <row r="2" spans="1:236" x14ac:dyDescent="0.2">
      <c r="A2" s="20" t="str">
        <f t="shared" ref="A2:A28" si="0">CONCATENATE(B2,"_",C2,"_",D2)</f>
        <v>mwg_a_QU_1</v>
      </c>
      <c r="B2" s="19" t="s">
        <v>3493</v>
      </c>
      <c r="C2" s="19" t="s">
        <v>503</v>
      </c>
      <c r="D2" s="19">
        <v>1</v>
      </c>
      <c r="E2" s="21">
        <v>100</v>
      </c>
      <c r="F2" s="21">
        <v>100.16446477147089</v>
      </c>
      <c r="G2" s="21">
        <v>99.266605101220136</v>
      </c>
      <c r="H2" s="21">
        <v>105.96386692667971</v>
      </c>
      <c r="I2" s="21">
        <v>110.63164907447765</v>
      </c>
      <c r="J2" s="21">
        <v>108.39743873349515</v>
      </c>
      <c r="K2" s="21">
        <v>118.9068558456125</v>
      </c>
      <c r="L2" s="21">
        <v>118.24696396602042</v>
      </c>
      <c r="M2" s="21">
        <v>117.10294640857524</v>
      </c>
      <c r="N2" s="21">
        <v>114.57241877109847</v>
      </c>
      <c r="O2" s="21">
        <v>116.24981331393143</v>
      </c>
      <c r="P2" s="21">
        <v>112.64866658098904</v>
      </c>
      <c r="Q2" s="21">
        <v>110.30501612905724</v>
      </c>
      <c r="R2" s="21">
        <v>110.59236682627076</v>
      </c>
      <c r="S2" s="21">
        <v>109.85011342492793</v>
      </c>
      <c r="T2" s="21">
        <v>110.88727211651819</v>
      </c>
      <c r="U2" s="21">
        <v>111.71100475720654</v>
      </c>
      <c r="V2" s="21">
        <v>114.14686045050064</v>
      </c>
      <c r="W2" s="21">
        <v>114.56999980621754</v>
      </c>
      <c r="X2" s="21">
        <v>113.08739140341928</v>
      </c>
      <c r="Y2" s="21">
        <v>116.56612773444239</v>
      </c>
      <c r="Z2" s="21">
        <v>117.03023395919838</v>
      </c>
      <c r="AA2" s="21">
        <v>118.69166239130536</v>
      </c>
      <c r="AB2" s="21">
        <v>118.43907581634285</v>
      </c>
      <c r="AC2" s="21">
        <v>114.39491455350985</v>
      </c>
      <c r="AD2" s="21">
        <v>116.78439344532295</v>
      </c>
      <c r="AE2" s="21">
        <v>114.97463077554362</v>
      </c>
      <c r="AF2" s="21">
        <v>118.63705924123202</v>
      </c>
      <c r="AG2" s="21">
        <v>120.88491012552618</v>
      </c>
      <c r="AH2" s="21">
        <v>123.28178027888805</v>
      </c>
      <c r="AI2" s="51">
        <v>124.54950793120696</v>
      </c>
      <c r="AJ2" s="51">
        <v>122.58646226720296</v>
      </c>
      <c r="AK2" s="51">
        <v>123.43776862208422</v>
      </c>
      <c r="AL2" s="51">
        <v>128.92713751401789</v>
      </c>
      <c r="AM2" s="51">
        <v>126.7424663871665</v>
      </c>
      <c r="AN2" s="51">
        <v>126.03786714340444</v>
      </c>
      <c r="AO2" s="51">
        <v>124.1981904863913</v>
      </c>
      <c r="AP2" s="51">
        <v>123.23805009500848</v>
      </c>
      <c r="AQ2" s="51">
        <v>125.12518233196515</v>
      </c>
      <c r="AR2" s="21">
        <v>124.04438369064607</v>
      </c>
      <c r="AS2" s="21">
        <v>127.9380920336898</v>
      </c>
      <c r="AT2" s="21">
        <v>125.10927475640217</v>
      </c>
      <c r="AU2" s="21">
        <v>126.77590978903849</v>
      </c>
      <c r="AV2" s="21">
        <v>125.04180362906008</v>
      </c>
      <c r="AW2" s="21">
        <v>125.71886308531172</v>
      </c>
      <c r="AX2" s="21">
        <v>125.10183682137136</v>
      </c>
      <c r="AY2" s="21">
        <v>125.88522567261016</v>
      </c>
      <c r="AZ2" s="21">
        <v>123.81589699811232</v>
      </c>
      <c r="BA2" s="21">
        <v>126.77051311323065</v>
      </c>
      <c r="BB2" s="21">
        <v>130.91728679964339</v>
      </c>
      <c r="BC2" s="21">
        <v>126.40433103561723</v>
      </c>
      <c r="BD2" s="21">
        <v>127.56341612888806</v>
      </c>
      <c r="BE2" s="21">
        <v>123.2274202647621</v>
      </c>
      <c r="BF2" s="21">
        <v>122.82520774617531</v>
      </c>
      <c r="BG2" s="21">
        <v>122.16052291657293</v>
      </c>
      <c r="BH2" s="21">
        <v>123.67606726014199</v>
      </c>
      <c r="BI2" s="21">
        <v>126.26268382586538</v>
      </c>
      <c r="BJ2" s="21"/>
      <c r="BK2" s="21"/>
      <c r="BL2" s="21"/>
      <c r="BM2" s="21"/>
      <c r="BN2" s="21"/>
      <c r="BO2" s="21"/>
    </row>
    <row r="3" spans="1:236" x14ac:dyDescent="0.2">
      <c r="A3" s="20" t="str">
        <f t="shared" si="0"/>
        <v>mwg_a_QU_2</v>
      </c>
      <c r="B3" s="19" t="s">
        <v>3493</v>
      </c>
      <c r="C3" s="19" t="s">
        <v>503</v>
      </c>
      <c r="D3" s="19">
        <v>2</v>
      </c>
      <c r="E3" s="21">
        <v>100</v>
      </c>
      <c r="F3" s="21">
        <v>100.25096416099468</v>
      </c>
      <c r="G3" s="21">
        <v>94.943570419088601</v>
      </c>
      <c r="H3" s="21">
        <v>95.592396134999007</v>
      </c>
      <c r="I3" s="21">
        <v>98.350997739133277</v>
      </c>
      <c r="J3" s="21">
        <v>95.99205681197914</v>
      </c>
      <c r="K3" s="21">
        <v>105.10286323239927</v>
      </c>
      <c r="L3" s="21">
        <v>104.56061660070543</v>
      </c>
      <c r="M3" s="21">
        <v>103.80382859771791</v>
      </c>
      <c r="N3" s="21">
        <v>102.26100344171034</v>
      </c>
      <c r="O3" s="21">
        <v>103.41601539969241</v>
      </c>
      <c r="P3" s="21">
        <v>100.66387271163147</v>
      </c>
      <c r="Q3" s="21">
        <v>98.744028774544219</v>
      </c>
      <c r="R3" s="21">
        <v>99.205335512044954</v>
      </c>
      <c r="S3" s="21">
        <v>98.378598350135462</v>
      </c>
      <c r="T3" s="21">
        <v>98.802210421149979</v>
      </c>
      <c r="U3" s="21">
        <v>99.598606146816664</v>
      </c>
      <c r="V3" s="21">
        <v>101.07339076282744</v>
      </c>
      <c r="W3" s="21">
        <v>99.717792350565787</v>
      </c>
      <c r="X3" s="21">
        <v>100.08420277989407</v>
      </c>
      <c r="Y3" s="21">
        <v>102.95340245635755</v>
      </c>
      <c r="Z3" s="21">
        <v>103.07958564561063</v>
      </c>
      <c r="AA3" s="21">
        <v>104.53893571963468</v>
      </c>
      <c r="AB3" s="21">
        <v>104.7002818587367</v>
      </c>
      <c r="AC3" s="21">
        <v>101.80690319870067</v>
      </c>
      <c r="AD3" s="21">
        <v>104.3669902153662</v>
      </c>
      <c r="AE3" s="21">
        <v>102.17622067412174</v>
      </c>
      <c r="AF3" s="21">
        <v>103.77801648603331</v>
      </c>
      <c r="AG3" s="21">
        <v>104.7066180289663</v>
      </c>
      <c r="AH3" s="21">
        <v>106.66036919894349</v>
      </c>
      <c r="AI3" s="51">
        <v>101.85526950888237</v>
      </c>
      <c r="AJ3" s="51">
        <v>101.96940428935824</v>
      </c>
      <c r="AK3" s="51">
        <v>103.35591300102196</v>
      </c>
      <c r="AL3" s="51">
        <v>107.26839302615316</v>
      </c>
      <c r="AM3" s="51">
        <v>106.74317567044741</v>
      </c>
      <c r="AN3" s="51">
        <v>106.53129809103083</v>
      </c>
      <c r="AO3" s="51">
        <v>105.36523759055547</v>
      </c>
      <c r="AP3" s="51">
        <v>104.28692863447266</v>
      </c>
      <c r="AQ3" s="51">
        <v>105.14682006782353</v>
      </c>
      <c r="AR3" s="21">
        <v>104.50569743271174</v>
      </c>
      <c r="AS3" s="21">
        <v>106.46672508921682</v>
      </c>
      <c r="AT3" s="21">
        <v>103.49144140969462</v>
      </c>
      <c r="AU3" s="21">
        <v>103.54565141787826</v>
      </c>
      <c r="AV3" s="21">
        <v>101.9492809631312</v>
      </c>
      <c r="AW3" s="21">
        <v>104.89897828507138</v>
      </c>
      <c r="AX3" s="21">
        <v>104.48533920955833</v>
      </c>
      <c r="AY3" s="21">
        <v>105.81977459043004</v>
      </c>
      <c r="AZ3" s="21">
        <v>103.43255479430407</v>
      </c>
      <c r="BA3" s="21">
        <v>105.42033150098477</v>
      </c>
      <c r="BB3" s="21">
        <v>108.08654019887686</v>
      </c>
      <c r="BC3" s="21">
        <v>105.13038298236566</v>
      </c>
      <c r="BD3" s="21">
        <v>105.83443980227179</v>
      </c>
      <c r="BE3" s="21">
        <v>102.80137567092625</v>
      </c>
      <c r="BF3" s="21">
        <v>102.48001168007981</v>
      </c>
      <c r="BG3" s="21">
        <v>102.06620697857494</v>
      </c>
      <c r="BH3" s="21">
        <v>103.61121230968226</v>
      </c>
      <c r="BI3" s="21">
        <v>104.80440793850248</v>
      </c>
      <c r="BJ3" s="21"/>
      <c r="BK3" s="21"/>
      <c r="BL3" s="21"/>
      <c r="BM3" s="21"/>
      <c r="BN3" s="21"/>
      <c r="BO3" s="21"/>
    </row>
    <row r="4" spans="1:236" x14ac:dyDescent="0.2">
      <c r="A4" s="20" t="str">
        <f t="shared" si="0"/>
        <v>mwg_a_QU_3</v>
      </c>
      <c r="B4" s="19" t="s">
        <v>3493</v>
      </c>
      <c r="C4" s="19" t="s">
        <v>503</v>
      </c>
      <c r="D4" s="19">
        <v>3</v>
      </c>
      <c r="E4" s="21">
        <v>100</v>
      </c>
      <c r="F4" s="21">
        <v>100.57161479578123</v>
      </c>
      <c r="G4" s="21">
        <v>99.762156984632298</v>
      </c>
      <c r="H4" s="21">
        <v>101.00766849144867</v>
      </c>
      <c r="I4" s="21">
        <v>105.75495892726747</v>
      </c>
      <c r="J4" s="21">
        <v>104.19467426535749</v>
      </c>
      <c r="K4" s="21">
        <v>114.65519368693317</v>
      </c>
      <c r="L4" s="21">
        <v>114.78390322002059</v>
      </c>
      <c r="M4" s="21">
        <v>114.32951185365535</v>
      </c>
      <c r="N4" s="21">
        <v>112.46140713522901</v>
      </c>
      <c r="O4" s="21">
        <v>113.29026750413855</v>
      </c>
      <c r="P4" s="21">
        <v>110.04942338559809</v>
      </c>
      <c r="Q4" s="21">
        <v>108.06520743560988</v>
      </c>
      <c r="R4" s="21">
        <v>108.98308003150134</v>
      </c>
      <c r="S4" s="21">
        <v>109.03016153152254</v>
      </c>
      <c r="T4" s="21">
        <v>110.76204203099336</v>
      </c>
      <c r="U4" s="21">
        <v>113.33641390670716</v>
      </c>
      <c r="V4" s="21">
        <v>116.52516557886823</v>
      </c>
      <c r="W4" s="21">
        <v>116.84377665092545</v>
      </c>
      <c r="X4" s="21">
        <v>116.13065961407747</v>
      </c>
      <c r="Y4" s="21">
        <v>118.77732138763508</v>
      </c>
      <c r="Z4" s="21">
        <v>118.29753515055634</v>
      </c>
      <c r="AA4" s="21">
        <v>120.24643194346756</v>
      </c>
      <c r="AB4" s="21">
        <v>121.89333838878036</v>
      </c>
      <c r="AC4" s="21">
        <v>118.1321200918199</v>
      </c>
      <c r="AD4" s="21">
        <v>122.24671290558236</v>
      </c>
      <c r="AE4" s="21">
        <v>120.2400888118744</v>
      </c>
      <c r="AF4" s="21">
        <v>121.30754700482424</v>
      </c>
      <c r="AG4" s="21">
        <v>122.47732401899492</v>
      </c>
      <c r="AH4" s="21">
        <v>125.55704385462138</v>
      </c>
      <c r="AI4" s="51">
        <v>125.7844854954439</v>
      </c>
      <c r="AJ4" s="51">
        <v>124.50279607932859</v>
      </c>
      <c r="AK4" s="51">
        <v>123.18158877017183</v>
      </c>
      <c r="AL4" s="51">
        <v>127.62786612940494</v>
      </c>
      <c r="AM4" s="51">
        <v>126.62337440296672</v>
      </c>
      <c r="AN4" s="51">
        <v>126.94111219646187</v>
      </c>
      <c r="AO4" s="51">
        <v>127.20506768774464</v>
      </c>
      <c r="AP4" s="51">
        <v>124.00828740565831</v>
      </c>
      <c r="AQ4" s="51">
        <v>121.87727897035143</v>
      </c>
      <c r="AR4" s="21">
        <v>121.55563846133688</v>
      </c>
      <c r="AS4" s="21">
        <v>126.69216292199511</v>
      </c>
      <c r="AT4" s="21">
        <v>124.12203153422911</v>
      </c>
      <c r="AU4" s="21">
        <v>125.43282750563378</v>
      </c>
      <c r="AV4" s="21">
        <v>123.17721724061776</v>
      </c>
      <c r="AW4" s="21">
        <v>123.18494205255506</v>
      </c>
      <c r="AX4" s="21">
        <v>123.77764373741107</v>
      </c>
      <c r="AY4" s="21">
        <v>123.85243090490606</v>
      </c>
      <c r="AZ4" s="21">
        <v>120.25877019598362</v>
      </c>
      <c r="BA4" s="21">
        <v>122.38970476831244</v>
      </c>
      <c r="BB4" s="21">
        <v>126.8169601145315</v>
      </c>
      <c r="BC4" s="21">
        <v>122.60830267082045</v>
      </c>
      <c r="BD4" s="21">
        <v>121.73706543704934</v>
      </c>
      <c r="BE4" s="21">
        <v>120.57518229094634</v>
      </c>
      <c r="BF4" s="21">
        <v>121.50537621295739</v>
      </c>
      <c r="BG4" s="21">
        <v>121.40633648352215</v>
      </c>
      <c r="BH4" s="21">
        <v>120.36697263499727</v>
      </c>
      <c r="BI4" s="21">
        <v>122.12077509877939</v>
      </c>
      <c r="BJ4" s="21"/>
      <c r="BK4" s="21"/>
      <c r="BL4" s="21"/>
      <c r="BM4" s="21"/>
      <c r="BN4" s="21"/>
      <c r="BO4" s="21"/>
    </row>
    <row r="5" spans="1:236" x14ac:dyDescent="0.2">
      <c r="A5" s="20" t="str">
        <f t="shared" si="0"/>
        <v>mwg_a_QU_4</v>
      </c>
      <c r="B5" s="19" t="s">
        <v>3493</v>
      </c>
      <c r="C5" s="19" t="s">
        <v>503</v>
      </c>
      <c r="D5" s="19">
        <v>4</v>
      </c>
      <c r="E5" s="21">
        <v>100</v>
      </c>
      <c r="F5" s="21">
        <v>97.523209247585029</v>
      </c>
      <c r="G5" s="21">
        <v>96.102104887890135</v>
      </c>
      <c r="H5" s="21">
        <v>99.069296848225846</v>
      </c>
      <c r="I5" s="21">
        <v>101.98469721900561</v>
      </c>
      <c r="J5" s="21">
        <v>98.187718464767372</v>
      </c>
      <c r="K5" s="21">
        <v>101.71910458766997</v>
      </c>
      <c r="L5" s="21">
        <v>95.262315522389571</v>
      </c>
      <c r="M5" s="21">
        <v>94.258134950947323</v>
      </c>
      <c r="N5" s="21">
        <v>92.963162261431307</v>
      </c>
      <c r="O5" s="21">
        <v>92.24508008258347</v>
      </c>
      <c r="P5" s="21">
        <v>89.781099818194036</v>
      </c>
      <c r="Q5" s="21">
        <v>88.250870418154591</v>
      </c>
      <c r="R5" s="21">
        <v>89.527132200779164</v>
      </c>
      <c r="S5" s="21">
        <v>90.258011097801401</v>
      </c>
      <c r="T5" s="21">
        <v>92.1038787684531</v>
      </c>
      <c r="U5" s="21">
        <v>92.933751825083178</v>
      </c>
      <c r="V5" s="21">
        <v>93.59193040873069</v>
      </c>
      <c r="W5" s="21">
        <v>93.296572685860596</v>
      </c>
      <c r="X5" s="21">
        <v>93.628720051241913</v>
      </c>
      <c r="Y5" s="21">
        <v>99.265848911038518</v>
      </c>
      <c r="Z5" s="21">
        <v>99.87204927586761</v>
      </c>
      <c r="AA5" s="21">
        <v>101.81114297515177</v>
      </c>
      <c r="AB5" s="21">
        <v>103.34766502414634</v>
      </c>
      <c r="AC5" s="21">
        <v>97.969055766217963</v>
      </c>
      <c r="AD5" s="21">
        <v>96.884390079595505</v>
      </c>
      <c r="AE5" s="21">
        <v>91.354055268856754</v>
      </c>
      <c r="AF5" s="21">
        <v>92.520314959610332</v>
      </c>
      <c r="AG5" s="21">
        <v>96.02545257350134</v>
      </c>
      <c r="AH5" s="21">
        <v>100.15791986313</v>
      </c>
      <c r="AI5" s="51">
        <v>103.2598350152909</v>
      </c>
      <c r="AJ5" s="51">
        <v>102.47057014323551</v>
      </c>
      <c r="AK5" s="51">
        <v>101.50161253584402</v>
      </c>
      <c r="AL5" s="51">
        <v>106.56144064285439</v>
      </c>
      <c r="AM5" s="51">
        <v>101.80989562532321</v>
      </c>
      <c r="AN5" s="51">
        <v>98.216928283875433</v>
      </c>
      <c r="AO5" s="51">
        <v>100.85004956765103</v>
      </c>
      <c r="AP5" s="51">
        <v>101.31498637359535</v>
      </c>
      <c r="AQ5" s="51">
        <v>101.33771020980544</v>
      </c>
      <c r="AR5" s="21">
        <v>99.85292829344597</v>
      </c>
      <c r="AS5" s="21">
        <v>103.89768088360056</v>
      </c>
      <c r="AT5" s="21">
        <v>102.42155239966866</v>
      </c>
      <c r="AU5" s="21">
        <v>102.28236217753025</v>
      </c>
      <c r="AV5" s="21">
        <v>98.024911326852063</v>
      </c>
      <c r="AW5" s="21">
        <v>99.438925864550342</v>
      </c>
      <c r="AX5" s="21">
        <v>104.3403881311324</v>
      </c>
      <c r="AY5" s="21">
        <v>106.1401221255702</v>
      </c>
      <c r="AZ5" s="21">
        <v>102.61416054360441</v>
      </c>
      <c r="BA5" s="21">
        <v>101.02793648423749</v>
      </c>
      <c r="BB5" s="21">
        <v>107.00430285816776</v>
      </c>
      <c r="BC5" s="21">
        <v>103.57597873974225</v>
      </c>
      <c r="BD5" s="21">
        <v>102.69579461619307</v>
      </c>
      <c r="BE5" s="21">
        <v>98.025076155759862</v>
      </c>
      <c r="BF5" s="21">
        <v>97.771614528887852</v>
      </c>
      <c r="BG5" s="21">
        <v>99.056593783759169</v>
      </c>
      <c r="BH5" s="21">
        <v>99.256721107958441</v>
      </c>
      <c r="BI5" s="21">
        <v>98.370162161397914</v>
      </c>
      <c r="BJ5" s="21"/>
      <c r="BK5" s="21"/>
      <c r="BL5" s="21"/>
      <c r="BM5" s="21"/>
      <c r="BN5" s="21"/>
      <c r="BO5" s="21"/>
    </row>
    <row r="6" spans="1:236" x14ac:dyDescent="0.2">
      <c r="A6" s="20" t="str">
        <f t="shared" si="0"/>
        <v>mwg_a_QU_5</v>
      </c>
      <c r="B6" s="19" t="s">
        <v>3493</v>
      </c>
      <c r="C6" s="19" t="s">
        <v>503</v>
      </c>
      <c r="D6" s="19">
        <v>5</v>
      </c>
      <c r="E6" s="21">
        <v>100</v>
      </c>
      <c r="F6" s="21">
        <v>101.26170798998903</v>
      </c>
      <c r="G6" s="21">
        <v>102.33608526830649</v>
      </c>
      <c r="H6" s="21">
        <v>102.07257111217625</v>
      </c>
      <c r="I6" s="21">
        <v>106.04293841850287</v>
      </c>
      <c r="J6" s="21">
        <v>103.87131493700834</v>
      </c>
      <c r="K6" s="21">
        <v>115.52556361655364</v>
      </c>
      <c r="L6" s="21">
        <v>119.84302133006159</v>
      </c>
      <c r="M6" s="21">
        <v>118.76061773751094</v>
      </c>
      <c r="N6" s="21">
        <v>116.4352608916539</v>
      </c>
      <c r="O6" s="21">
        <v>118.74629202527349</v>
      </c>
      <c r="P6" s="21">
        <v>115.35696638397191</v>
      </c>
      <c r="Q6" s="21">
        <v>112.93294203481675</v>
      </c>
      <c r="R6" s="21">
        <v>114.46324292390646</v>
      </c>
      <c r="S6" s="21">
        <v>114.55131846173394</v>
      </c>
      <c r="T6" s="21">
        <v>115.72357409124888</v>
      </c>
      <c r="U6" s="21">
        <v>117.99844480694436</v>
      </c>
      <c r="V6" s="21">
        <v>121.44865541790885</v>
      </c>
      <c r="W6" s="21">
        <v>122.53786007654965</v>
      </c>
      <c r="X6" s="21">
        <v>125.90152468227087</v>
      </c>
      <c r="Y6" s="21">
        <v>130.6635837762569</v>
      </c>
      <c r="Z6" s="21">
        <v>130.59258251849502</v>
      </c>
      <c r="AA6" s="21">
        <v>131.53607290281545</v>
      </c>
      <c r="AB6" s="21">
        <v>131.50613396374661</v>
      </c>
      <c r="AC6" s="21">
        <v>125.68810797602099</v>
      </c>
      <c r="AD6" s="21">
        <v>126.59351435034642</v>
      </c>
      <c r="AE6" s="21">
        <v>122.64847780072546</v>
      </c>
      <c r="AF6" s="21">
        <v>126.36133043516043</v>
      </c>
      <c r="AG6" s="21">
        <v>130.89791668768939</v>
      </c>
      <c r="AH6" s="21">
        <v>133.63913775889046</v>
      </c>
      <c r="AI6" s="51">
        <v>135.55081245009509</v>
      </c>
      <c r="AJ6" s="51">
        <v>131.96071024770652</v>
      </c>
      <c r="AK6" s="51">
        <v>130.27862591029958</v>
      </c>
      <c r="AL6" s="51">
        <v>134.99660756079606</v>
      </c>
      <c r="AM6" s="51">
        <v>139.50639855795944</v>
      </c>
      <c r="AN6" s="51">
        <v>138.37164576124485</v>
      </c>
      <c r="AO6" s="51">
        <v>138.39735908846015</v>
      </c>
      <c r="AP6" s="51">
        <v>131.74218528546677</v>
      </c>
      <c r="AQ6" s="51">
        <v>126.60807886079004</v>
      </c>
      <c r="AR6" s="21">
        <v>124.39632551566548</v>
      </c>
      <c r="AS6" s="21">
        <v>129.61305489750282</v>
      </c>
      <c r="AT6" s="21">
        <v>128.54303061692937</v>
      </c>
      <c r="AU6" s="21">
        <v>131.01800891785001</v>
      </c>
      <c r="AV6" s="21">
        <v>127.52789631373712</v>
      </c>
      <c r="AW6" s="21">
        <v>131.43754962923092</v>
      </c>
      <c r="AX6" s="21">
        <v>130.82536214144571</v>
      </c>
      <c r="AY6" s="21">
        <v>132.63004036824594</v>
      </c>
      <c r="AZ6" s="21">
        <v>128.97758826559544</v>
      </c>
      <c r="BA6" s="21">
        <v>130.78879908990379</v>
      </c>
      <c r="BB6" s="21">
        <v>134.0143628220309</v>
      </c>
      <c r="BC6" s="21">
        <v>128.85201852997778</v>
      </c>
      <c r="BD6" s="21">
        <v>129.02102811036494</v>
      </c>
      <c r="BE6" s="21">
        <v>124.64546486369463</v>
      </c>
      <c r="BF6" s="21">
        <v>122.59327432271547</v>
      </c>
      <c r="BG6" s="21">
        <v>121.59905717422097</v>
      </c>
      <c r="BH6" s="21">
        <v>123.26792185522797</v>
      </c>
      <c r="BI6" s="21">
        <v>126.99240318593765</v>
      </c>
      <c r="BJ6" s="21"/>
      <c r="BK6" s="21"/>
      <c r="BL6" s="21"/>
      <c r="BM6" s="21"/>
      <c r="BN6" s="21"/>
      <c r="BO6" s="21"/>
    </row>
    <row r="7" spans="1:236" x14ac:dyDescent="0.2">
      <c r="A7" s="20" t="str">
        <f t="shared" si="0"/>
        <v>mwg_a_QU_6</v>
      </c>
      <c r="B7" s="19" t="s">
        <v>3493</v>
      </c>
      <c r="C7" s="19" t="s">
        <v>503</v>
      </c>
      <c r="D7" s="19">
        <v>6</v>
      </c>
      <c r="E7" s="21">
        <v>100</v>
      </c>
      <c r="F7" s="21">
        <v>95.92461138664855</v>
      </c>
      <c r="G7" s="21">
        <v>98.0055265669329</v>
      </c>
      <c r="H7" s="21">
        <v>95.698018587600259</v>
      </c>
      <c r="I7" s="21">
        <v>99.114328883471316</v>
      </c>
      <c r="J7" s="21">
        <v>96.93598560967132</v>
      </c>
      <c r="K7" s="21">
        <v>109.61397475994627</v>
      </c>
      <c r="L7" s="21">
        <v>112.26085554269285</v>
      </c>
      <c r="M7" s="21">
        <v>110.96564556450556</v>
      </c>
      <c r="N7" s="21">
        <v>108.28979417831972</v>
      </c>
      <c r="O7" s="21">
        <v>109.29651487365814</v>
      </c>
      <c r="P7" s="21">
        <v>106.82802468091054</v>
      </c>
      <c r="Q7" s="21">
        <v>105.03593810505467</v>
      </c>
      <c r="R7" s="21">
        <v>105.95393093951219</v>
      </c>
      <c r="S7" s="21">
        <v>105.29999235302256</v>
      </c>
      <c r="T7" s="21">
        <v>106.16523842705266</v>
      </c>
      <c r="U7" s="21">
        <v>108.00808541414773</v>
      </c>
      <c r="V7" s="21">
        <v>110.44647943194379</v>
      </c>
      <c r="W7" s="21">
        <v>106.10988731756312</v>
      </c>
      <c r="X7" s="21">
        <v>110.31133785246877</v>
      </c>
      <c r="Y7" s="21">
        <v>112.45186525557051</v>
      </c>
      <c r="Z7" s="21">
        <v>108.98338769863993</v>
      </c>
      <c r="AA7" s="21">
        <v>110.46439219577746</v>
      </c>
      <c r="AB7" s="21">
        <v>112.31870082935498</v>
      </c>
      <c r="AC7" s="21">
        <v>108.66848254115624</v>
      </c>
      <c r="AD7" s="21">
        <v>112.54141094243575</v>
      </c>
      <c r="AE7" s="21">
        <v>112.10148800765465</v>
      </c>
      <c r="AF7" s="21">
        <v>115.68208379393734</v>
      </c>
      <c r="AG7" s="21">
        <v>115.87885930604497</v>
      </c>
      <c r="AH7" s="21">
        <v>116.991325484646</v>
      </c>
      <c r="AI7" s="51">
        <v>119.0957876200703</v>
      </c>
      <c r="AJ7" s="51">
        <v>115.6326444262538</v>
      </c>
      <c r="AK7" s="51">
        <v>116.42975619451327</v>
      </c>
      <c r="AL7" s="51">
        <v>120.50896637373998</v>
      </c>
      <c r="AM7" s="51">
        <v>121.25813988277739</v>
      </c>
      <c r="AN7" s="51">
        <v>120.1931183883389</v>
      </c>
      <c r="AO7" s="51">
        <v>120.06259272504984</v>
      </c>
      <c r="AP7" s="51">
        <v>116.47776942087825</v>
      </c>
      <c r="AQ7" s="51">
        <v>121.59602511820928</v>
      </c>
      <c r="AR7" s="21">
        <v>119.2242680672841</v>
      </c>
      <c r="AS7" s="21">
        <v>122.53745121472232</v>
      </c>
      <c r="AT7" s="21">
        <v>122.26158389431096</v>
      </c>
      <c r="AU7" s="21">
        <v>124.19752774746719</v>
      </c>
      <c r="AV7" s="21">
        <v>118.89999506665659</v>
      </c>
      <c r="AW7" s="21">
        <v>115.3287076426371</v>
      </c>
      <c r="AX7" s="21">
        <v>116.51765748054812</v>
      </c>
      <c r="AY7" s="21">
        <v>114.63239774473544</v>
      </c>
      <c r="AZ7" s="21">
        <v>107.80680664637731</v>
      </c>
      <c r="BA7" s="21">
        <v>110.95255859622438</v>
      </c>
      <c r="BB7" s="21">
        <v>117.41993958008463</v>
      </c>
      <c r="BC7" s="21">
        <v>111.43875268330197</v>
      </c>
      <c r="BD7" s="21">
        <v>109.99571686469444</v>
      </c>
      <c r="BE7" s="21">
        <v>109.60071792723247</v>
      </c>
      <c r="BF7" s="21">
        <v>109.01940166849759</v>
      </c>
      <c r="BG7" s="21">
        <v>112.35608861225992</v>
      </c>
      <c r="BH7" s="21">
        <v>112.6252206403344</v>
      </c>
      <c r="BI7" s="21">
        <v>113.33401390103673</v>
      </c>
      <c r="BJ7" s="21"/>
      <c r="BK7" s="21"/>
      <c r="BL7" s="21"/>
      <c r="BM7" s="21"/>
      <c r="BN7" s="21"/>
      <c r="BO7" s="21"/>
    </row>
    <row r="8" spans="1:236" x14ac:dyDescent="0.2">
      <c r="A8" s="20" t="str">
        <f t="shared" si="0"/>
        <v>mwg_a_QU_7</v>
      </c>
      <c r="B8" s="19" t="s">
        <v>3493</v>
      </c>
      <c r="C8" s="19" t="s">
        <v>503</v>
      </c>
      <c r="D8" s="19">
        <v>7</v>
      </c>
      <c r="E8" s="21">
        <v>100</v>
      </c>
      <c r="F8" s="21">
        <v>101.8723835421697</v>
      </c>
      <c r="G8" s="21">
        <v>97.594705945171754</v>
      </c>
      <c r="H8" s="21">
        <v>102.37186944424121</v>
      </c>
      <c r="I8" s="21">
        <v>105.93037251294206</v>
      </c>
      <c r="J8" s="21">
        <v>103.54574014132214</v>
      </c>
      <c r="K8" s="21">
        <v>109.2917962663642</v>
      </c>
      <c r="L8" s="21">
        <v>103.27549884100191</v>
      </c>
      <c r="M8" s="21">
        <v>101.92752152003179</v>
      </c>
      <c r="N8" s="21">
        <v>99.669691318022728</v>
      </c>
      <c r="O8" s="21">
        <v>99.45664746658862</v>
      </c>
      <c r="P8" s="21">
        <v>96.747006290337595</v>
      </c>
      <c r="Q8" s="21">
        <v>94.871385054099207</v>
      </c>
      <c r="R8" s="21">
        <v>96.035158676317906</v>
      </c>
      <c r="S8" s="21">
        <v>95.639831921760248</v>
      </c>
      <c r="T8" s="21">
        <v>96.882873730363585</v>
      </c>
      <c r="U8" s="21">
        <v>99.437129572197719</v>
      </c>
      <c r="V8" s="21">
        <v>106.25677528252315</v>
      </c>
      <c r="W8" s="21">
        <v>108.36289429902321</v>
      </c>
      <c r="X8" s="21">
        <v>105.96319043674718</v>
      </c>
      <c r="Y8" s="21">
        <v>109.47764904205684</v>
      </c>
      <c r="Z8" s="21">
        <v>108.70053741922257</v>
      </c>
      <c r="AA8" s="21">
        <v>113.11647830353179</v>
      </c>
      <c r="AB8" s="21">
        <v>110.92185587867627</v>
      </c>
      <c r="AC8" s="21">
        <v>106.13316267036058</v>
      </c>
      <c r="AD8" s="21">
        <v>108.57909023229217</v>
      </c>
      <c r="AE8" s="21">
        <v>106.32032545487866</v>
      </c>
      <c r="AF8" s="21">
        <v>108.11248583378953</v>
      </c>
      <c r="AG8" s="21">
        <v>105.18110216353685</v>
      </c>
      <c r="AH8" s="21">
        <v>106.83272375844312</v>
      </c>
      <c r="AI8" s="51">
        <v>108.5619884254626</v>
      </c>
      <c r="AJ8" s="51">
        <v>106.62310662858607</v>
      </c>
      <c r="AK8" s="51">
        <v>105.07805841615318</v>
      </c>
      <c r="AL8" s="51">
        <v>110.67148893118042</v>
      </c>
      <c r="AM8" s="51">
        <v>113.71264065202908</v>
      </c>
      <c r="AN8" s="51">
        <v>115.99093877348159</v>
      </c>
      <c r="AO8" s="51">
        <v>117.20059244610019</v>
      </c>
      <c r="AP8" s="51">
        <v>113.06838976706015</v>
      </c>
      <c r="AQ8" s="51">
        <v>103.76197013075262</v>
      </c>
      <c r="AR8" s="21">
        <v>103.10066459373274</v>
      </c>
      <c r="AS8" s="21">
        <v>108.08567834418037</v>
      </c>
      <c r="AT8" s="21">
        <v>108.17857589407411</v>
      </c>
      <c r="AU8" s="21">
        <v>110.60184523843806</v>
      </c>
      <c r="AV8" s="21">
        <v>106.60118412251005</v>
      </c>
      <c r="AW8" s="21">
        <v>106.86979833631452</v>
      </c>
      <c r="AX8" s="21">
        <v>106.72651575434561</v>
      </c>
      <c r="AY8" s="21">
        <v>107.39905221401334</v>
      </c>
      <c r="AZ8" s="21">
        <v>103.88367668239403</v>
      </c>
      <c r="BA8" s="21">
        <v>107.44445584713567</v>
      </c>
      <c r="BB8" s="21">
        <v>113.51219727439089</v>
      </c>
      <c r="BC8" s="21">
        <v>109.73678073870083</v>
      </c>
      <c r="BD8" s="21">
        <v>108.20802867217303</v>
      </c>
      <c r="BE8" s="21">
        <v>106.67503643553846</v>
      </c>
      <c r="BF8" s="21">
        <v>104.44585102252294</v>
      </c>
      <c r="BG8" s="21">
        <v>107.96715823707883</v>
      </c>
      <c r="BH8" s="21">
        <v>106.40852123747517</v>
      </c>
      <c r="BI8" s="21">
        <v>106.50233942448266</v>
      </c>
      <c r="BJ8" s="21"/>
      <c r="BK8" s="21"/>
      <c r="BL8" s="21"/>
      <c r="BM8" s="21"/>
      <c r="BN8" s="21"/>
      <c r="BO8" s="21"/>
    </row>
    <row r="9" spans="1:236" x14ac:dyDescent="0.2">
      <c r="A9" s="20" t="str">
        <f t="shared" si="0"/>
        <v>mwg_a_QU_8</v>
      </c>
      <c r="B9" s="19" t="s">
        <v>3493</v>
      </c>
      <c r="C9" s="19" t="s">
        <v>503</v>
      </c>
      <c r="D9" s="19">
        <v>8</v>
      </c>
      <c r="E9" s="21">
        <v>100</v>
      </c>
      <c r="F9" s="21">
        <v>100.69967117051077</v>
      </c>
      <c r="G9" s="21">
        <v>100.05651173868462</v>
      </c>
      <c r="H9" s="21">
        <v>101.98348232533105</v>
      </c>
      <c r="I9" s="21">
        <v>105.62589176474009</v>
      </c>
      <c r="J9" s="21">
        <v>104.09170511733788</v>
      </c>
      <c r="K9" s="21">
        <v>111.66926855325674</v>
      </c>
      <c r="L9" s="21">
        <v>109.47846441537116</v>
      </c>
      <c r="M9" s="21">
        <v>110.19272891340282</v>
      </c>
      <c r="N9" s="21">
        <v>110.01714771861792</v>
      </c>
      <c r="O9" s="21">
        <v>109.62033671979692</v>
      </c>
      <c r="P9" s="21">
        <v>105.98523142982725</v>
      </c>
      <c r="Q9" s="21">
        <v>102.64960005054498</v>
      </c>
      <c r="R9" s="21">
        <v>104.22044071553552</v>
      </c>
      <c r="S9" s="21">
        <v>104.59709148566955</v>
      </c>
      <c r="T9" s="21">
        <v>106.01571422697613</v>
      </c>
      <c r="U9" s="21">
        <v>107.55458860356089</v>
      </c>
      <c r="V9" s="21">
        <v>108.29067672133765</v>
      </c>
      <c r="W9" s="21">
        <v>108.55560897756014</v>
      </c>
      <c r="X9" s="21">
        <v>107.41637746918104</v>
      </c>
      <c r="Y9" s="21">
        <v>109.99143138485239</v>
      </c>
      <c r="Z9" s="21">
        <v>110.35691156192567</v>
      </c>
      <c r="AA9" s="21">
        <v>111.84844603860277</v>
      </c>
      <c r="AB9" s="21">
        <v>116.46118230375917</v>
      </c>
      <c r="AC9" s="21">
        <v>111.25467338280011</v>
      </c>
      <c r="AD9" s="21">
        <v>115.34837462580261</v>
      </c>
      <c r="AE9" s="21">
        <v>113.68801133842463</v>
      </c>
      <c r="AF9" s="21">
        <v>116.08217061544485</v>
      </c>
      <c r="AG9" s="21">
        <v>118.05039200181824</v>
      </c>
      <c r="AH9" s="21">
        <v>121.58210479402926</v>
      </c>
      <c r="AI9" s="51">
        <v>121.50705085065358</v>
      </c>
      <c r="AJ9" s="51">
        <v>120.38748991261474</v>
      </c>
      <c r="AK9" s="51">
        <v>121.91983102667075</v>
      </c>
      <c r="AL9" s="51">
        <v>127.75744051736298</v>
      </c>
      <c r="AM9" s="51">
        <v>129.18981497255209</v>
      </c>
      <c r="AN9" s="51">
        <v>127.79713283194008</v>
      </c>
      <c r="AO9" s="51">
        <v>128.87613861242596</v>
      </c>
      <c r="AP9" s="51">
        <v>124.47176518348704</v>
      </c>
      <c r="AQ9" s="51">
        <v>120.34437415055834</v>
      </c>
      <c r="AR9" s="21">
        <v>118.69869267861766</v>
      </c>
      <c r="AS9" s="21">
        <v>124.41421244080435</v>
      </c>
      <c r="AT9" s="21">
        <v>123.56251483877512</v>
      </c>
      <c r="AU9" s="21">
        <v>126.57917121422904</v>
      </c>
      <c r="AV9" s="21">
        <v>122.38568296793366</v>
      </c>
      <c r="AW9" s="21">
        <v>122.042122041955</v>
      </c>
      <c r="AX9" s="21">
        <v>122.88506810272864</v>
      </c>
      <c r="AY9" s="21">
        <v>123.3124533701003</v>
      </c>
      <c r="AZ9" s="21">
        <v>117.46347157351713</v>
      </c>
      <c r="BA9" s="21">
        <v>121.69886391252473</v>
      </c>
      <c r="BB9" s="21">
        <v>125.99462949632878</v>
      </c>
      <c r="BC9" s="21">
        <v>122.47337261339544</v>
      </c>
      <c r="BD9" s="21">
        <v>119.74261501959064</v>
      </c>
      <c r="BE9" s="21">
        <v>117.20800843396316</v>
      </c>
      <c r="BF9" s="21">
        <v>115.7786280460042</v>
      </c>
      <c r="BG9" s="21">
        <v>117.50787176982939</v>
      </c>
      <c r="BH9" s="21">
        <v>120.44592833759715</v>
      </c>
      <c r="BI9" s="21">
        <v>122.54559066275705</v>
      </c>
      <c r="BJ9" s="21"/>
      <c r="BK9" s="21"/>
      <c r="BL9" s="21"/>
      <c r="BM9" s="21"/>
      <c r="BN9" s="21"/>
      <c r="BO9" s="21"/>
    </row>
    <row r="10" spans="1:236" x14ac:dyDescent="0.2">
      <c r="A10" s="20" t="str">
        <f t="shared" si="0"/>
        <v>mwg_a_QU_9</v>
      </c>
      <c r="B10" s="19" t="s">
        <v>3493</v>
      </c>
      <c r="C10" s="19" t="s">
        <v>503</v>
      </c>
      <c r="D10" s="19">
        <v>9</v>
      </c>
      <c r="E10" s="21">
        <v>100</v>
      </c>
      <c r="F10" s="21">
        <v>100.05392012178847</v>
      </c>
      <c r="G10" s="21">
        <v>97.251580988036778</v>
      </c>
      <c r="H10" s="21">
        <v>102.3920642297857</v>
      </c>
      <c r="I10" s="21">
        <v>105.45906484553475</v>
      </c>
      <c r="J10" s="21">
        <v>101.70272574282635</v>
      </c>
      <c r="K10" s="21">
        <v>111.1524599501434</v>
      </c>
      <c r="L10" s="21">
        <v>109.18540882536067</v>
      </c>
      <c r="M10" s="21">
        <v>107.94470192810559</v>
      </c>
      <c r="N10" s="21">
        <v>105.28201654429994</v>
      </c>
      <c r="O10" s="21">
        <v>108.45939462893351</v>
      </c>
      <c r="P10" s="21">
        <v>104.81109777691418</v>
      </c>
      <c r="Q10" s="21">
        <v>102.43975555524784</v>
      </c>
      <c r="R10" s="21">
        <v>103.1393624614952</v>
      </c>
      <c r="S10" s="21">
        <v>102.85175144567813</v>
      </c>
      <c r="T10" s="21">
        <v>104.40911719959007</v>
      </c>
      <c r="U10" s="21">
        <v>105.22863441509153</v>
      </c>
      <c r="V10" s="21">
        <v>107.25859831459789</v>
      </c>
      <c r="W10" s="21">
        <v>105.10255316444672</v>
      </c>
      <c r="X10" s="21">
        <v>108.28689818556198</v>
      </c>
      <c r="Y10" s="21">
        <v>112.83039347786796</v>
      </c>
      <c r="Z10" s="21">
        <v>114.07556437776165</v>
      </c>
      <c r="AA10" s="21">
        <v>115.85158648185737</v>
      </c>
      <c r="AB10" s="21">
        <v>114.81004693940197</v>
      </c>
      <c r="AC10" s="21">
        <v>113.7326489794989</v>
      </c>
      <c r="AD10" s="21">
        <v>115.60048657617101</v>
      </c>
      <c r="AE10" s="21">
        <v>113.38994499619174</v>
      </c>
      <c r="AF10" s="21">
        <v>116.45355263703469</v>
      </c>
      <c r="AG10" s="21">
        <v>117.96662892319777</v>
      </c>
      <c r="AH10" s="21">
        <v>117.39151780927494</v>
      </c>
      <c r="AI10" s="51">
        <v>116.25528535329917</v>
      </c>
      <c r="AJ10" s="51">
        <v>114.68566448022806</v>
      </c>
      <c r="AK10" s="51">
        <v>113.35057783744871</v>
      </c>
      <c r="AL10" s="51">
        <v>118.91695682346479</v>
      </c>
      <c r="AM10" s="51">
        <v>119.22183586347145</v>
      </c>
      <c r="AN10" s="51">
        <v>118.90883248693439</v>
      </c>
      <c r="AO10" s="51">
        <v>116.71732794900247</v>
      </c>
      <c r="AP10" s="51">
        <v>116.94650011429954</v>
      </c>
      <c r="AQ10" s="51">
        <v>116.09096048625915</v>
      </c>
      <c r="AR10" s="21">
        <v>115.73074723590963</v>
      </c>
      <c r="AS10" s="21">
        <v>120.46978130997074</v>
      </c>
      <c r="AT10" s="21">
        <v>117.59705880395489</v>
      </c>
      <c r="AU10" s="21">
        <v>117.92781471517185</v>
      </c>
      <c r="AV10" s="21">
        <v>113.82266473832448</v>
      </c>
      <c r="AW10" s="21">
        <v>115.18187786539873</v>
      </c>
      <c r="AX10" s="21">
        <v>115.12646518528098</v>
      </c>
      <c r="AY10" s="21">
        <v>114.37232902141562</v>
      </c>
      <c r="AZ10" s="21">
        <v>115.4389823734749</v>
      </c>
      <c r="BA10" s="21">
        <v>119.60385779680193</v>
      </c>
      <c r="BB10" s="21">
        <v>124.05186663256249</v>
      </c>
      <c r="BC10" s="21">
        <v>120.97662764770514</v>
      </c>
      <c r="BD10" s="21">
        <v>120.29504899318313</v>
      </c>
      <c r="BE10" s="21">
        <v>116.75179462651704</v>
      </c>
      <c r="BF10" s="21">
        <v>115.66933161931603</v>
      </c>
      <c r="BG10" s="21">
        <v>115.00992667542702</v>
      </c>
      <c r="BH10" s="21">
        <v>115.48914118976836</v>
      </c>
      <c r="BI10" s="21">
        <v>117.01150394513959</v>
      </c>
      <c r="BJ10" s="21"/>
      <c r="BK10" s="21"/>
      <c r="BL10" s="21"/>
      <c r="BM10" s="21"/>
      <c r="BN10" s="21"/>
      <c r="BO10" s="21"/>
    </row>
    <row r="11" spans="1:236" x14ac:dyDescent="0.2">
      <c r="A11" s="20" t="str">
        <f t="shared" si="0"/>
        <v>mwg_a_QU_10</v>
      </c>
      <c r="B11" s="19" t="s">
        <v>3493</v>
      </c>
      <c r="C11" s="19" t="s">
        <v>503</v>
      </c>
      <c r="D11" s="19">
        <v>10</v>
      </c>
      <c r="E11" s="21">
        <v>100</v>
      </c>
      <c r="F11" s="21">
        <v>91.828565306700497</v>
      </c>
      <c r="G11" s="21">
        <v>89.721081463898173</v>
      </c>
      <c r="H11" s="21">
        <v>87.704426035221744</v>
      </c>
      <c r="I11" s="21">
        <v>90.474628250493964</v>
      </c>
      <c r="J11" s="21">
        <v>88.517246064582125</v>
      </c>
      <c r="K11" s="21">
        <v>96.151373993388191</v>
      </c>
      <c r="L11" s="21">
        <v>96.10795034327316</v>
      </c>
      <c r="M11" s="21">
        <v>95.247978895889929</v>
      </c>
      <c r="N11" s="21">
        <v>93.6554353158986</v>
      </c>
      <c r="O11" s="21">
        <v>94.908735502527392</v>
      </c>
      <c r="P11" s="21">
        <v>92.67326683015574</v>
      </c>
      <c r="Q11" s="21">
        <v>91.422222533144051</v>
      </c>
      <c r="R11" s="21">
        <v>92.231813056015412</v>
      </c>
      <c r="S11" s="21">
        <v>92.071914984913846</v>
      </c>
      <c r="T11" s="21">
        <v>93.059410489770528</v>
      </c>
      <c r="U11" s="21">
        <v>94.214371351644289</v>
      </c>
      <c r="V11" s="21">
        <v>96.39461943048137</v>
      </c>
      <c r="W11" s="21">
        <v>95.476043421059515</v>
      </c>
      <c r="X11" s="21">
        <v>94.416655365883727</v>
      </c>
      <c r="Y11" s="21">
        <v>96.187765434105927</v>
      </c>
      <c r="Z11" s="21">
        <v>95.430857438858141</v>
      </c>
      <c r="AA11" s="21">
        <v>97.044225264832278</v>
      </c>
      <c r="AB11" s="21">
        <v>98.554136567025779</v>
      </c>
      <c r="AC11" s="21">
        <v>94.387386060008481</v>
      </c>
      <c r="AD11" s="21">
        <v>96.647085236551348</v>
      </c>
      <c r="AE11" s="21">
        <v>94.522076278940361</v>
      </c>
      <c r="AF11" s="21">
        <v>95.51039023684838</v>
      </c>
      <c r="AG11" s="21">
        <v>96.375253495820601</v>
      </c>
      <c r="AH11" s="21">
        <v>97.289046198814802</v>
      </c>
      <c r="AI11" s="51">
        <v>97.706771515162544</v>
      </c>
      <c r="AJ11" s="51">
        <v>97.729731918583667</v>
      </c>
      <c r="AK11" s="51">
        <v>98.299442063243191</v>
      </c>
      <c r="AL11" s="51">
        <v>102.71647387588023</v>
      </c>
      <c r="AM11" s="51">
        <v>102.13247313598191</v>
      </c>
      <c r="AN11" s="51">
        <v>102.68415699221083</v>
      </c>
      <c r="AO11" s="51">
        <v>101.55120990563395</v>
      </c>
      <c r="AP11" s="51">
        <v>100.27346316780294</v>
      </c>
      <c r="AQ11" s="51">
        <v>101.23984095029779</v>
      </c>
      <c r="AR11" s="21">
        <v>101.16145112621948</v>
      </c>
      <c r="AS11" s="21">
        <v>103.78694088299814</v>
      </c>
      <c r="AT11" s="21">
        <v>102.14483423464922</v>
      </c>
      <c r="AU11" s="21">
        <v>103.20675743331844</v>
      </c>
      <c r="AV11" s="21">
        <v>101.47621224423465</v>
      </c>
      <c r="AW11" s="21">
        <v>100.85876566744609</v>
      </c>
      <c r="AX11" s="21">
        <v>101.30362148322183</v>
      </c>
      <c r="AY11" s="21">
        <v>101.53290485488486</v>
      </c>
      <c r="AZ11" s="21">
        <v>98.909484050092345</v>
      </c>
      <c r="BA11" s="21">
        <v>100.57630915450981</v>
      </c>
      <c r="BB11" s="21">
        <v>104.50942223424522</v>
      </c>
      <c r="BC11" s="21">
        <v>102.34749031467318</v>
      </c>
      <c r="BD11" s="21">
        <v>100.4439946344516</v>
      </c>
      <c r="BE11" s="21">
        <v>99.278377299592961</v>
      </c>
      <c r="BF11" s="21">
        <v>98.433706798259351</v>
      </c>
      <c r="BG11" s="21">
        <v>99.129946249199705</v>
      </c>
      <c r="BH11" s="21">
        <v>99.522897798162916</v>
      </c>
      <c r="BI11" s="21">
        <v>100.82795860142819</v>
      </c>
      <c r="BJ11" s="21"/>
      <c r="BK11" s="21"/>
      <c r="BL11" s="21"/>
      <c r="BM11" s="21"/>
      <c r="BN11" s="21"/>
      <c r="BO11" s="21"/>
    </row>
    <row r="12" spans="1:236" x14ac:dyDescent="0.2">
      <c r="A12" s="20" t="str">
        <f t="shared" si="0"/>
        <v>mwg_a_QU_11</v>
      </c>
      <c r="B12" s="19" t="s">
        <v>3493</v>
      </c>
      <c r="C12" s="19" t="s">
        <v>503</v>
      </c>
      <c r="D12" s="19">
        <v>11</v>
      </c>
      <c r="E12" s="21">
        <v>100</v>
      </c>
      <c r="F12" s="21">
        <v>95.423370596234378</v>
      </c>
      <c r="G12" s="21">
        <v>94.282195438707106</v>
      </c>
      <c r="H12" s="21">
        <v>89.161872577459647</v>
      </c>
      <c r="I12" s="21">
        <v>91.712023746496968</v>
      </c>
      <c r="J12" s="21">
        <v>89.726534978671197</v>
      </c>
      <c r="K12" s="21">
        <v>97.639924563456887</v>
      </c>
      <c r="L12" s="21">
        <v>98.833213909704725</v>
      </c>
      <c r="M12" s="21">
        <v>98.325871828289081</v>
      </c>
      <c r="N12" s="21">
        <v>97.212424845610471</v>
      </c>
      <c r="O12" s="21">
        <v>99.326684098926734</v>
      </c>
      <c r="P12" s="21">
        <v>97.267450211881425</v>
      </c>
      <c r="Q12" s="21">
        <v>95.746873648416639</v>
      </c>
      <c r="R12" s="21">
        <v>97.378226255597994</v>
      </c>
      <c r="S12" s="21">
        <v>97.544605339405493</v>
      </c>
      <c r="T12" s="21">
        <v>98.154778096974184</v>
      </c>
      <c r="U12" s="21">
        <v>99.378690744039218</v>
      </c>
      <c r="V12" s="21">
        <v>102.13818094270432</v>
      </c>
      <c r="W12" s="21">
        <v>104.6610489185162</v>
      </c>
      <c r="X12" s="21">
        <v>101.85135608872859</v>
      </c>
      <c r="Y12" s="21">
        <v>104.75840225257764</v>
      </c>
      <c r="Z12" s="21">
        <v>106.35544073786399</v>
      </c>
      <c r="AA12" s="21">
        <v>109.75192703184118</v>
      </c>
      <c r="AB12" s="21">
        <v>111.83240190444256</v>
      </c>
      <c r="AC12" s="21">
        <v>107.05667607123188</v>
      </c>
      <c r="AD12" s="21">
        <v>109.35556466409278</v>
      </c>
      <c r="AE12" s="21">
        <v>104.64790068972334</v>
      </c>
      <c r="AF12" s="21">
        <v>105.70581337522786</v>
      </c>
      <c r="AG12" s="21">
        <v>105.69572172707362</v>
      </c>
      <c r="AH12" s="21">
        <v>106.80893214394611</v>
      </c>
      <c r="AI12" s="51">
        <v>108.65453254424884</v>
      </c>
      <c r="AJ12" s="51">
        <v>108.04182114088479</v>
      </c>
      <c r="AK12" s="51">
        <v>109.7220430874426</v>
      </c>
      <c r="AL12" s="51">
        <v>114.47074035781333</v>
      </c>
      <c r="AM12" s="51">
        <v>113.68924642890634</v>
      </c>
      <c r="AN12" s="51">
        <v>113.60668472043696</v>
      </c>
      <c r="AO12" s="51">
        <v>113.48183377096679</v>
      </c>
      <c r="AP12" s="51">
        <v>109.98777398208679</v>
      </c>
      <c r="AQ12" s="51">
        <v>110.56400371851855</v>
      </c>
      <c r="AR12" s="21">
        <v>109.60988164557686</v>
      </c>
      <c r="AS12" s="21">
        <v>112.60966721605472</v>
      </c>
      <c r="AT12" s="21">
        <v>110.26983465000708</v>
      </c>
      <c r="AU12" s="21">
        <v>110.69101528814555</v>
      </c>
      <c r="AV12" s="21">
        <v>109.99995233893407</v>
      </c>
      <c r="AW12" s="21">
        <v>110.08192164888457</v>
      </c>
      <c r="AX12" s="21">
        <v>110.27187364090057</v>
      </c>
      <c r="AY12" s="21">
        <v>111.70683258724038</v>
      </c>
      <c r="AZ12" s="21">
        <v>110.3788665213699</v>
      </c>
      <c r="BA12" s="21">
        <v>112.39996750405514</v>
      </c>
      <c r="BB12" s="21">
        <v>113.84199785633669</v>
      </c>
      <c r="BC12" s="21">
        <v>110.22299867187711</v>
      </c>
      <c r="BD12" s="21">
        <v>108.69266424672357</v>
      </c>
      <c r="BE12" s="21">
        <v>107.58218549930243</v>
      </c>
      <c r="BF12" s="21">
        <v>107.9050321570332</v>
      </c>
      <c r="BG12" s="21">
        <v>107.332127217644</v>
      </c>
      <c r="BH12" s="21">
        <v>108.47766593442375</v>
      </c>
      <c r="BI12" s="21">
        <v>111.75716798122983</v>
      </c>
      <c r="BJ12" s="21"/>
      <c r="BK12" s="21"/>
      <c r="BL12" s="21"/>
      <c r="BM12" s="21"/>
      <c r="BN12" s="21"/>
      <c r="BO12" s="21"/>
    </row>
    <row r="13" spans="1:236" x14ac:dyDescent="0.2">
      <c r="A13" s="20" t="str">
        <f t="shared" si="0"/>
        <v>mwg_a_QU_12</v>
      </c>
      <c r="B13" s="19" t="s">
        <v>3493</v>
      </c>
      <c r="C13" s="19" t="s">
        <v>503</v>
      </c>
      <c r="D13" s="19">
        <v>12</v>
      </c>
      <c r="E13" s="21">
        <v>100</v>
      </c>
      <c r="F13" s="21">
        <v>106.20768187942404</v>
      </c>
      <c r="G13" s="21">
        <v>107.439754384312</v>
      </c>
      <c r="H13" s="21">
        <v>111.00211287982414</v>
      </c>
      <c r="I13" s="21">
        <v>115.02586165801389</v>
      </c>
      <c r="J13" s="21">
        <v>112.63127309728233</v>
      </c>
      <c r="K13" s="21">
        <v>123.24734946217409</v>
      </c>
      <c r="L13" s="21">
        <v>123.80971677156897</v>
      </c>
      <c r="M13" s="21">
        <v>123.11639885852077</v>
      </c>
      <c r="N13" s="21">
        <v>121.09615240872007</v>
      </c>
      <c r="O13" s="21">
        <v>121.36034828297765</v>
      </c>
      <c r="P13" s="21">
        <v>119.38898944524577</v>
      </c>
      <c r="Q13" s="21">
        <v>118.06557005573541</v>
      </c>
      <c r="R13" s="21">
        <v>117.39195075869546</v>
      </c>
      <c r="S13" s="21">
        <v>115.75582353518743</v>
      </c>
      <c r="T13" s="21">
        <v>117.10324817474877</v>
      </c>
      <c r="U13" s="21">
        <v>118.08767443688839</v>
      </c>
      <c r="V13" s="21">
        <v>120.12763756284366</v>
      </c>
      <c r="W13" s="21">
        <v>117.38685979674794</v>
      </c>
      <c r="X13" s="21">
        <v>118.36841732440737</v>
      </c>
      <c r="Y13" s="21">
        <v>120.53663351990052</v>
      </c>
      <c r="Z13" s="21">
        <v>119.28037212022384</v>
      </c>
      <c r="AA13" s="21">
        <v>121.01369599075203</v>
      </c>
      <c r="AB13" s="21">
        <v>120.90653748526454</v>
      </c>
      <c r="AC13" s="21">
        <v>117.09484810941223</v>
      </c>
      <c r="AD13" s="21">
        <v>117.93352330460152</v>
      </c>
      <c r="AE13" s="21">
        <v>118.20817852576553</v>
      </c>
      <c r="AF13" s="21">
        <v>120.4981794755651</v>
      </c>
      <c r="AG13" s="21">
        <v>124.8858054270372</v>
      </c>
      <c r="AH13" s="21">
        <v>127.38144706332173</v>
      </c>
      <c r="AI13" s="51">
        <v>130.07513748110887</v>
      </c>
      <c r="AJ13" s="51">
        <v>129.40608524789099</v>
      </c>
      <c r="AK13" s="51">
        <v>129.36134610079785</v>
      </c>
      <c r="AL13" s="51">
        <v>133.82542503630964</v>
      </c>
      <c r="AM13" s="51">
        <v>133.35346316713614</v>
      </c>
      <c r="AN13" s="51">
        <v>134.09833007429171</v>
      </c>
      <c r="AO13" s="51">
        <v>130.17230295763929</v>
      </c>
      <c r="AP13" s="51">
        <v>129.60757033409092</v>
      </c>
      <c r="AQ13" s="51">
        <v>130.62943407147358</v>
      </c>
      <c r="AR13" s="21">
        <v>129.82115714964485</v>
      </c>
      <c r="AS13" s="21">
        <v>134.58360602446965</v>
      </c>
      <c r="AT13" s="21">
        <v>133.14447477630176</v>
      </c>
      <c r="AU13" s="21">
        <v>133.1171367288625</v>
      </c>
      <c r="AV13" s="21">
        <v>131.6099444680581</v>
      </c>
      <c r="AW13" s="21">
        <v>130.00162613946517</v>
      </c>
      <c r="AX13" s="21">
        <v>131.1545685510626</v>
      </c>
      <c r="AY13" s="21">
        <v>133.79209809296</v>
      </c>
      <c r="AZ13" s="21">
        <v>133.22811084469103</v>
      </c>
      <c r="BA13" s="21">
        <v>136.04014825096985</v>
      </c>
      <c r="BB13" s="21">
        <v>139.16612530007072</v>
      </c>
      <c r="BC13" s="21">
        <v>134.46651275988484</v>
      </c>
      <c r="BD13" s="21">
        <v>129.69207003740561</v>
      </c>
      <c r="BE13" s="21">
        <v>129.02762130055049</v>
      </c>
      <c r="BF13" s="21">
        <v>131.59505926941506</v>
      </c>
      <c r="BG13" s="21">
        <v>128.90199924595217</v>
      </c>
      <c r="BH13" s="21">
        <v>128.43378505009466</v>
      </c>
      <c r="BI13" s="21">
        <v>129.19699892968444</v>
      </c>
      <c r="BJ13" s="21"/>
      <c r="BK13" s="21"/>
      <c r="BL13" s="21"/>
      <c r="BM13" s="21"/>
      <c r="BN13" s="21"/>
      <c r="BO13" s="21"/>
    </row>
    <row r="14" spans="1:236" x14ac:dyDescent="0.2">
      <c r="A14" s="20" t="str">
        <f t="shared" si="0"/>
        <v>mwg_a_QU_13</v>
      </c>
      <c r="B14" s="19" t="s">
        <v>3493</v>
      </c>
      <c r="C14" s="19" t="s">
        <v>503</v>
      </c>
      <c r="D14" s="19">
        <v>13</v>
      </c>
      <c r="E14" s="21">
        <v>100</v>
      </c>
      <c r="F14" s="21">
        <v>104.22129401984179</v>
      </c>
      <c r="G14" s="21">
        <v>102.3999456530693</v>
      </c>
      <c r="H14" s="21">
        <v>104.56766513064876</v>
      </c>
      <c r="I14" s="21">
        <v>108.00409483410711</v>
      </c>
      <c r="J14" s="21">
        <v>105.77811618057973</v>
      </c>
      <c r="K14" s="21">
        <v>116.17299612728245</v>
      </c>
      <c r="L14" s="21">
        <v>115.92164989288673</v>
      </c>
      <c r="M14" s="21">
        <v>114.96211292261191</v>
      </c>
      <c r="N14" s="21">
        <v>112.86618886404605</v>
      </c>
      <c r="O14" s="21">
        <v>115.2628228082452</v>
      </c>
      <c r="P14" s="21">
        <v>111.0121325546142</v>
      </c>
      <c r="Q14" s="21">
        <v>108.84956612302948</v>
      </c>
      <c r="R14" s="21">
        <v>110.56865968768423</v>
      </c>
      <c r="S14" s="21">
        <v>111.21048397030633</v>
      </c>
      <c r="T14" s="21">
        <v>111.5669850708472</v>
      </c>
      <c r="U14" s="21">
        <v>111.43457118824738</v>
      </c>
      <c r="V14" s="21">
        <v>112.71183273541965</v>
      </c>
      <c r="W14" s="21">
        <v>109.93168978385613</v>
      </c>
      <c r="X14" s="21">
        <v>110.08363738856208</v>
      </c>
      <c r="Y14" s="21">
        <v>112.78307239277187</v>
      </c>
      <c r="Z14" s="21">
        <v>115.14466153110861</v>
      </c>
      <c r="AA14" s="21">
        <v>117.19861132215559</v>
      </c>
      <c r="AB14" s="21">
        <v>115.4407138271508</v>
      </c>
      <c r="AC14" s="21">
        <v>113.17402609089164</v>
      </c>
      <c r="AD14" s="21">
        <v>115.37273590338764</v>
      </c>
      <c r="AE14" s="21">
        <v>111.12060928150282</v>
      </c>
      <c r="AF14" s="21">
        <v>114.44362803296568</v>
      </c>
      <c r="AG14" s="21">
        <v>116.87101538944043</v>
      </c>
      <c r="AH14" s="21">
        <v>120.25725660721933</v>
      </c>
      <c r="AI14" s="51">
        <v>122.28091360323066</v>
      </c>
      <c r="AJ14" s="51">
        <v>121.46048702199343</v>
      </c>
      <c r="AK14" s="51">
        <v>121.13746642258745</v>
      </c>
      <c r="AL14" s="51">
        <v>126.04500216776506</v>
      </c>
      <c r="AM14" s="51">
        <v>125.89746986553789</v>
      </c>
      <c r="AN14" s="51">
        <v>124.91386478022754</v>
      </c>
      <c r="AO14" s="51">
        <v>122.46119780114523</v>
      </c>
      <c r="AP14" s="51">
        <v>121.83563342091286</v>
      </c>
      <c r="AQ14" s="51">
        <v>122.62976670513821</v>
      </c>
      <c r="AR14" s="21">
        <v>122.08731405339131</v>
      </c>
      <c r="AS14" s="21">
        <v>124.64484782510969</v>
      </c>
      <c r="AT14" s="21">
        <v>122.9363814783258</v>
      </c>
      <c r="AU14" s="21">
        <v>123.19108086193317</v>
      </c>
      <c r="AV14" s="21">
        <v>121.20881732580293</v>
      </c>
      <c r="AW14" s="21">
        <v>122.73026128236867</v>
      </c>
      <c r="AX14" s="21">
        <v>121.92189153093422</v>
      </c>
      <c r="AY14" s="21">
        <v>121.48050078646516</v>
      </c>
      <c r="AZ14" s="21">
        <v>120.11789096152729</v>
      </c>
      <c r="BA14" s="21">
        <v>122.61634464909881</v>
      </c>
      <c r="BB14" s="21">
        <v>126.92339575066033</v>
      </c>
      <c r="BC14" s="21">
        <v>122.0747820939923</v>
      </c>
      <c r="BD14" s="21">
        <v>120.94026659297437</v>
      </c>
      <c r="BE14" s="21">
        <v>117.89979152407201</v>
      </c>
      <c r="BF14" s="21">
        <v>120.72690836761136</v>
      </c>
      <c r="BG14" s="21">
        <v>120.35026853273885</v>
      </c>
      <c r="BH14" s="21">
        <v>120.31651153767473</v>
      </c>
      <c r="BI14" s="21">
        <v>120.44371478890092</v>
      </c>
      <c r="BJ14" s="21"/>
      <c r="BK14" s="21"/>
      <c r="BL14" s="21"/>
      <c r="BM14" s="21"/>
      <c r="BN14" s="21"/>
      <c r="BO14" s="21"/>
    </row>
    <row r="15" spans="1:236" x14ac:dyDescent="0.2">
      <c r="A15" s="20" t="str">
        <f t="shared" si="0"/>
        <v>mwg_a_QU_14</v>
      </c>
      <c r="B15" s="19" t="s">
        <v>3493</v>
      </c>
      <c r="C15" s="19" t="s">
        <v>503</v>
      </c>
      <c r="D15" s="19">
        <v>14</v>
      </c>
      <c r="E15" s="21">
        <v>100</v>
      </c>
      <c r="F15" s="21">
        <v>85.628554326812022</v>
      </c>
      <c r="G15" s="21">
        <v>85.708755656523181</v>
      </c>
      <c r="H15" s="21">
        <v>83.056570107701688</v>
      </c>
      <c r="I15" s="21">
        <v>86.045217140196002</v>
      </c>
      <c r="J15" s="21">
        <v>84.908543020771518</v>
      </c>
      <c r="K15" s="21">
        <v>93.835848684145674</v>
      </c>
      <c r="L15" s="21">
        <v>95.588145150986904</v>
      </c>
      <c r="M15" s="21">
        <v>95.578053291880451</v>
      </c>
      <c r="N15" s="21">
        <v>94.764539311240199</v>
      </c>
      <c r="O15" s="21">
        <v>96.518448559837083</v>
      </c>
      <c r="P15" s="21">
        <v>94.17591672320502</v>
      </c>
      <c r="Q15" s="21">
        <v>92.749719902552002</v>
      </c>
      <c r="R15" s="21">
        <v>94.767541922954507</v>
      </c>
      <c r="S15" s="21">
        <v>95.027167041106964</v>
      </c>
      <c r="T15" s="21">
        <v>96.423465834535321</v>
      </c>
      <c r="U15" s="21">
        <v>96.365370420352832</v>
      </c>
      <c r="V15" s="21">
        <v>95.971555034562357</v>
      </c>
      <c r="W15" s="21">
        <v>94.546911471800357</v>
      </c>
      <c r="X15" s="21">
        <v>95.259625225371181</v>
      </c>
      <c r="Y15" s="21">
        <v>95.684384845409738</v>
      </c>
      <c r="Z15" s="21">
        <v>95.236944674038227</v>
      </c>
      <c r="AA15" s="21">
        <v>95.989534789739778</v>
      </c>
      <c r="AB15" s="21">
        <v>97.570388620237566</v>
      </c>
      <c r="AC15" s="21">
        <v>93.339694157684733</v>
      </c>
      <c r="AD15" s="21">
        <v>95.230392640363419</v>
      </c>
      <c r="AE15" s="21">
        <v>93.400717994457665</v>
      </c>
      <c r="AF15" s="21">
        <v>95.747771243702687</v>
      </c>
      <c r="AG15" s="21">
        <v>99.241902672852547</v>
      </c>
      <c r="AH15" s="21">
        <v>100.19517763136352</v>
      </c>
      <c r="AI15" s="51">
        <v>100.68556121238204</v>
      </c>
      <c r="AJ15" s="51">
        <v>99.523601462007036</v>
      </c>
      <c r="AK15" s="51">
        <v>99.524166776696504</v>
      </c>
      <c r="AL15" s="51">
        <v>103.38911885432216</v>
      </c>
      <c r="AM15" s="51">
        <v>105.49050250837222</v>
      </c>
      <c r="AN15" s="51">
        <v>104.49047834596674</v>
      </c>
      <c r="AO15" s="51">
        <v>103.86128610601185</v>
      </c>
      <c r="AP15" s="51">
        <v>101.39007622148787</v>
      </c>
      <c r="AQ15" s="51">
        <v>101.24175813180771</v>
      </c>
      <c r="AR15" s="21">
        <v>101.60400884959768</v>
      </c>
      <c r="AS15" s="21">
        <v>104.5721366551808</v>
      </c>
      <c r="AT15" s="21">
        <v>105.51922095566277</v>
      </c>
      <c r="AU15" s="21">
        <v>109.79656328978366</v>
      </c>
      <c r="AV15" s="21">
        <v>110.13184435968921</v>
      </c>
      <c r="AW15" s="21">
        <v>108.91186497945624</v>
      </c>
      <c r="AX15" s="21">
        <v>106.7978235651963</v>
      </c>
      <c r="AY15" s="21">
        <v>104.48106088326207</v>
      </c>
      <c r="AZ15" s="21">
        <v>103.89693576841721</v>
      </c>
      <c r="BA15" s="21">
        <v>106.34612054835897</v>
      </c>
      <c r="BB15" s="21">
        <v>110.17316557778133</v>
      </c>
      <c r="BC15" s="21">
        <v>105.4892893219147</v>
      </c>
      <c r="BD15" s="21">
        <v>104.07967417710935</v>
      </c>
      <c r="BE15" s="21">
        <v>99.544768790351839</v>
      </c>
      <c r="BF15" s="21">
        <v>95.987116304863292</v>
      </c>
      <c r="BG15" s="21">
        <v>96.129970879547884</v>
      </c>
      <c r="BH15" s="21">
        <v>98.805948062241129</v>
      </c>
      <c r="BI15" s="21">
        <v>100.43392341399529</v>
      </c>
      <c r="BJ15" s="21"/>
      <c r="BK15" s="21"/>
      <c r="BL15" s="21"/>
      <c r="BM15" s="21"/>
      <c r="BN15" s="21"/>
      <c r="BO15" s="21"/>
    </row>
    <row r="16" spans="1:236" x14ac:dyDescent="0.2">
      <c r="A16" s="20" t="str">
        <f t="shared" si="0"/>
        <v>mwg_a_QU_15</v>
      </c>
      <c r="B16" s="19" t="s">
        <v>3493</v>
      </c>
      <c r="C16" s="19" t="s">
        <v>503</v>
      </c>
      <c r="D16" s="19">
        <v>15</v>
      </c>
      <c r="E16" s="21">
        <v>100</v>
      </c>
      <c r="F16" s="21">
        <v>100.98625720434833</v>
      </c>
      <c r="G16" s="21">
        <v>99.048410978084405</v>
      </c>
      <c r="H16" s="21">
        <v>100.95353197518186</v>
      </c>
      <c r="I16" s="21">
        <v>103.98144983024076</v>
      </c>
      <c r="J16" s="21">
        <v>102.25288461252597</v>
      </c>
      <c r="K16" s="21">
        <v>109.70077464351517</v>
      </c>
      <c r="L16" s="21">
        <v>107.60120942391553</v>
      </c>
      <c r="M16" s="21">
        <v>107.84188341089045</v>
      </c>
      <c r="N16" s="21">
        <v>107.27688627083114</v>
      </c>
      <c r="O16" s="21">
        <v>108.63406358987258</v>
      </c>
      <c r="P16" s="21">
        <v>105.40145213105509</v>
      </c>
      <c r="Q16" s="21">
        <v>103.2841496688587</v>
      </c>
      <c r="R16" s="21">
        <v>103.22306669119411</v>
      </c>
      <c r="S16" s="21">
        <v>102.20923987240798</v>
      </c>
      <c r="T16" s="21">
        <v>104.49755846493258</v>
      </c>
      <c r="U16" s="21">
        <v>107.15100406586777</v>
      </c>
      <c r="V16" s="21">
        <v>107.62905703696275</v>
      </c>
      <c r="W16" s="21">
        <v>107.44336162052426</v>
      </c>
      <c r="X16" s="21">
        <v>109.95061260338257</v>
      </c>
      <c r="Y16" s="21">
        <v>111.91851972778331</v>
      </c>
      <c r="Z16" s="21">
        <v>112.24279157158841</v>
      </c>
      <c r="AA16" s="21">
        <v>113.51135635485635</v>
      </c>
      <c r="AB16" s="21">
        <v>115.8636270642579</v>
      </c>
      <c r="AC16" s="21">
        <v>110.45016591439793</v>
      </c>
      <c r="AD16" s="21">
        <v>114.64238545567463</v>
      </c>
      <c r="AE16" s="21">
        <v>110.03078323217312</v>
      </c>
      <c r="AF16" s="21">
        <v>108.11406967567612</v>
      </c>
      <c r="AG16" s="21">
        <v>106.996821523319</v>
      </c>
      <c r="AH16" s="21">
        <v>108.87006607425462</v>
      </c>
      <c r="AI16" s="51">
        <v>110.2647672793791</v>
      </c>
      <c r="AJ16" s="51">
        <v>113.98042014701126</v>
      </c>
      <c r="AK16" s="51">
        <v>117.79845911961904</v>
      </c>
      <c r="AL16" s="51">
        <v>121.11762273267071</v>
      </c>
      <c r="AM16" s="51">
        <v>117.71777886593686</v>
      </c>
      <c r="AN16" s="51">
        <v>115.35154496924834</v>
      </c>
      <c r="AO16" s="51">
        <v>114.01829702420387</v>
      </c>
      <c r="AP16" s="51">
        <v>108.70509639402064</v>
      </c>
      <c r="AQ16" s="51">
        <v>105.90890007501631</v>
      </c>
      <c r="AR16" s="21">
        <v>104.88583509443943</v>
      </c>
      <c r="AS16" s="21">
        <v>108.62448091777833</v>
      </c>
      <c r="AT16" s="21">
        <v>106.61530666833596</v>
      </c>
      <c r="AU16" s="21">
        <v>107.71809090300263</v>
      </c>
      <c r="AV16" s="21">
        <v>109.01481345132093</v>
      </c>
      <c r="AW16" s="21">
        <v>112.63297388195934</v>
      </c>
      <c r="AX16" s="21">
        <v>111.83015664064814</v>
      </c>
      <c r="AY16" s="21">
        <v>115.80854933686449</v>
      </c>
      <c r="AZ16" s="21">
        <v>108.15867693912612</v>
      </c>
      <c r="BA16" s="21">
        <v>110.10714342732315</v>
      </c>
      <c r="BB16" s="21">
        <v>115.58032904958824</v>
      </c>
      <c r="BC16" s="21">
        <v>111.67233336892244</v>
      </c>
      <c r="BD16" s="21">
        <v>109.72942111539894</v>
      </c>
      <c r="BE16" s="21">
        <v>109.30713124964409</v>
      </c>
      <c r="BF16" s="21">
        <v>104.64310658763387</v>
      </c>
      <c r="BG16" s="21">
        <v>105.01873228469518</v>
      </c>
      <c r="BH16" s="21">
        <v>105.1353957318272</v>
      </c>
      <c r="BI16" s="21">
        <v>105.83383523233931</v>
      </c>
      <c r="BJ16" s="21"/>
      <c r="BK16" s="21"/>
      <c r="BL16" s="21"/>
      <c r="BM16" s="21"/>
      <c r="BN16" s="21"/>
      <c r="BO16" s="21"/>
    </row>
    <row r="17" spans="1:67" x14ac:dyDescent="0.2">
      <c r="A17" s="20" t="str">
        <f t="shared" si="0"/>
        <v>mwg_a_QU_16</v>
      </c>
      <c r="B17" s="19" t="s">
        <v>3493</v>
      </c>
      <c r="C17" s="19" t="s">
        <v>503</v>
      </c>
      <c r="D17" s="19">
        <v>16</v>
      </c>
      <c r="E17" s="21">
        <v>100</v>
      </c>
      <c r="F17" s="21">
        <v>100.26623356478599</v>
      </c>
      <c r="G17" s="21">
        <v>100.04649568227364</v>
      </c>
      <c r="H17" s="21">
        <v>101.10979889165704</v>
      </c>
      <c r="I17" s="21">
        <v>104.74379939921239</v>
      </c>
      <c r="J17" s="21">
        <v>103.24897687737342</v>
      </c>
      <c r="K17" s="21">
        <v>115.28504499930735</v>
      </c>
      <c r="L17" s="21">
        <v>117.75098859686572</v>
      </c>
      <c r="M17" s="21">
        <v>117.57833771306201</v>
      </c>
      <c r="N17" s="21">
        <v>116.35682129204628</v>
      </c>
      <c r="O17" s="21">
        <v>114.46045978143979</v>
      </c>
      <c r="P17" s="21">
        <v>110.54120266683734</v>
      </c>
      <c r="Q17" s="21">
        <v>106.5165127507683</v>
      </c>
      <c r="R17" s="21">
        <v>107.71018919754628</v>
      </c>
      <c r="S17" s="21">
        <v>107.70762065382506</v>
      </c>
      <c r="T17" s="21">
        <v>108.34318863006851</v>
      </c>
      <c r="U17" s="21">
        <v>109.10542816763353</v>
      </c>
      <c r="V17" s="21">
        <v>103.73812339512951</v>
      </c>
      <c r="W17" s="21">
        <v>103.11497429789036</v>
      </c>
      <c r="X17" s="21">
        <v>109.02224517155273</v>
      </c>
      <c r="Y17" s="21">
        <v>112.74312720288692</v>
      </c>
      <c r="Z17" s="21">
        <v>108.65390708496136</v>
      </c>
      <c r="AA17" s="21">
        <v>110.8893193341177</v>
      </c>
      <c r="AB17" s="21">
        <v>116.37011267610018</v>
      </c>
      <c r="AC17" s="21">
        <v>108.72102734521414</v>
      </c>
      <c r="AD17" s="21">
        <v>111.44762269051402</v>
      </c>
      <c r="AE17" s="21">
        <v>107.09190437160683</v>
      </c>
      <c r="AF17" s="21">
        <v>108.87779688118258</v>
      </c>
      <c r="AG17" s="21">
        <v>110.25708021885985</v>
      </c>
      <c r="AH17" s="21">
        <v>111.92131578763609</v>
      </c>
      <c r="AI17" s="51">
        <v>112.51773154718663</v>
      </c>
      <c r="AJ17" s="51">
        <v>112.42029017607263</v>
      </c>
      <c r="AK17" s="51">
        <v>112.84846276865257</v>
      </c>
      <c r="AL17" s="51">
        <v>119.05118647822459</v>
      </c>
      <c r="AM17" s="51">
        <v>118.76831862405707</v>
      </c>
      <c r="AN17" s="51">
        <v>117.54169705467501</v>
      </c>
      <c r="AO17" s="51">
        <v>118.38956184797269</v>
      </c>
      <c r="AP17" s="51">
        <v>116.00957795520284</v>
      </c>
      <c r="AQ17" s="51">
        <v>113.33118858015314</v>
      </c>
      <c r="AR17" s="21">
        <v>112.92773653007413</v>
      </c>
      <c r="AS17" s="21">
        <v>119.13317225271871</v>
      </c>
      <c r="AT17" s="21">
        <v>117.96291480360799</v>
      </c>
      <c r="AU17" s="21">
        <v>118.63489473720306</v>
      </c>
      <c r="AV17" s="21">
        <v>116.78730786111319</v>
      </c>
      <c r="AW17" s="21">
        <v>115.37753939523583</v>
      </c>
      <c r="AX17" s="21">
        <v>114.34901221955214</v>
      </c>
      <c r="AY17" s="21">
        <v>117.5418186665448</v>
      </c>
      <c r="AZ17" s="21">
        <v>112.91667269749746</v>
      </c>
      <c r="BA17" s="21">
        <v>115.30079208376787</v>
      </c>
      <c r="BB17" s="21">
        <v>119.21113406901524</v>
      </c>
      <c r="BC17" s="21">
        <v>113.6649687137481</v>
      </c>
      <c r="BD17" s="21">
        <v>110.54938641976169</v>
      </c>
      <c r="BE17" s="21">
        <v>108.73129321027433</v>
      </c>
      <c r="BF17" s="21">
        <v>108.01487359877898</v>
      </c>
      <c r="BG17" s="21">
        <v>109.29765589377045</v>
      </c>
      <c r="BH17" s="21">
        <v>108.77102803349305</v>
      </c>
      <c r="BI17" s="21">
        <v>112.07761344860099</v>
      </c>
      <c r="BJ17" s="21"/>
      <c r="BK17" s="21"/>
      <c r="BL17" s="21"/>
      <c r="BM17" s="21"/>
      <c r="BN17" s="21"/>
      <c r="BO17" s="21"/>
    </row>
    <row r="18" spans="1:67" x14ac:dyDescent="0.2">
      <c r="A18" s="20" t="str">
        <f t="shared" si="0"/>
        <v>mwg_a_QU_17</v>
      </c>
      <c r="B18" s="19" t="s">
        <v>3493</v>
      </c>
      <c r="C18" s="19" t="s">
        <v>503</v>
      </c>
      <c r="D18" s="19">
        <v>17</v>
      </c>
      <c r="E18" s="21">
        <v>100</v>
      </c>
      <c r="F18" s="21">
        <v>100.87211332233301</v>
      </c>
      <c r="G18" s="21">
        <v>99.377489063083999</v>
      </c>
      <c r="H18" s="21">
        <v>99.762716188239978</v>
      </c>
      <c r="I18" s="21">
        <v>102.49922259940422</v>
      </c>
      <c r="J18" s="21">
        <v>100.44413054186685</v>
      </c>
      <c r="K18" s="21">
        <v>110.60723162033548</v>
      </c>
      <c r="L18" s="21">
        <v>111.28174418017937</v>
      </c>
      <c r="M18" s="21">
        <v>110.77237396901458</v>
      </c>
      <c r="N18" s="21">
        <v>109.35300723493502</v>
      </c>
      <c r="O18" s="21">
        <v>111.52439291204088</v>
      </c>
      <c r="P18" s="21">
        <v>108.26233347081877</v>
      </c>
      <c r="Q18" s="21">
        <v>106.26775600114891</v>
      </c>
      <c r="R18" s="21">
        <v>106.98222778565287</v>
      </c>
      <c r="S18" s="21">
        <v>106.64844786226691</v>
      </c>
      <c r="T18" s="21">
        <v>107.48290227109337</v>
      </c>
      <c r="U18" s="21">
        <v>108.31931313679372</v>
      </c>
      <c r="V18" s="21">
        <v>110.69260652016514</v>
      </c>
      <c r="W18" s="21">
        <v>109.66696725966469</v>
      </c>
      <c r="X18" s="21">
        <v>110.79334686056215</v>
      </c>
      <c r="Y18" s="21">
        <v>113.92133862874026</v>
      </c>
      <c r="Z18" s="21">
        <v>114.0681384870194</v>
      </c>
      <c r="AA18" s="21">
        <v>114.79974942679971</v>
      </c>
      <c r="AB18" s="21">
        <v>112.82965016654994</v>
      </c>
      <c r="AC18" s="21">
        <v>111.05700473319105</v>
      </c>
      <c r="AD18" s="21">
        <v>113.11090119740233</v>
      </c>
      <c r="AE18" s="21">
        <v>111.36216081989623</v>
      </c>
      <c r="AF18" s="21">
        <v>115.96857220082563</v>
      </c>
      <c r="AG18" s="21">
        <v>118.06863565412036</v>
      </c>
      <c r="AH18" s="21">
        <v>119.07545788477103</v>
      </c>
      <c r="AI18" s="51">
        <v>117.21256589366288</v>
      </c>
      <c r="AJ18" s="51">
        <v>115.6204221599221</v>
      </c>
      <c r="AK18" s="51">
        <v>116.66149712752534</v>
      </c>
      <c r="AL18" s="51">
        <v>121.42051117208881</v>
      </c>
      <c r="AM18" s="51">
        <v>119.60460948320247</v>
      </c>
      <c r="AN18" s="51">
        <v>119.05573497885418</v>
      </c>
      <c r="AO18" s="51">
        <v>117.62423459997197</v>
      </c>
      <c r="AP18" s="51">
        <v>115.53197375488587</v>
      </c>
      <c r="AQ18" s="51">
        <v>116.12972004593817</v>
      </c>
      <c r="AR18" s="21">
        <v>115.85615595247999</v>
      </c>
      <c r="AS18" s="21">
        <v>120.32750973179569</v>
      </c>
      <c r="AT18" s="21">
        <v>117.94621894198698</v>
      </c>
      <c r="AU18" s="21">
        <v>119.0682841923868</v>
      </c>
      <c r="AV18" s="21">
        <v>115.77595080599059</v>
      </c>
      <c r="AW18" s="21">
        <v>116.70345819512289</v>
      </c>
      <c r="AX18" s="21">
        <v>116.80975323015915</v>
      </c>
      <c r="AY18" s="21">
        <v>118.18866134535372</v>
      </c>
      <c r="AZ18" s="21">
        <v>115.48610197655442</v>
      </c>
      <c r="BA18" s="21">
        <v>118.13472130478844</v>
      </c>
      <c r="BB18" s="21">
        <v>120.90094784738929</v>
      </c>
      <c r="BC18" s="21">
        <v>117.42289070338654</v>
      </c>
      <c r="BD18" s="21">
        <v>116.54309279356949</v>
      </c>
      <c r="BE18" s="21">
        <v>113.765324289852</v>
      </c>
      <c r="BF18" s="21">
        <v>114.14631038250045</v>
      </c>
      <c r="BG18" s="21">
        <v>113.85493942726359</v>
      </c>
      <c r="BH18" s="21">
        <v>115.45668080151678</v>
      </c>
      <c r="BI18" s="21">
        <v>116.43874350973047</v>
      </c>
      <c r="BJ18" s="21"/>
      <c r="BK18" s="21"/>
      <c r="BL18" s="21"/>
      <c r="BM18" s="21"/>
      <c r="BN18" s="21"/>
      <c r="BO18" s="21"/>
    </row>
    <row r="19" spans="1:67" x14ac:dyDescent="0.2">
      <c r="A19" s="20" t="str">
        <f t="shared" si="0"/>
        <v>mwg_a_QU_18</v>
      </c>
      <c r="B19" s="19" t="s">
        <v>3493</v>
      </c>
      <c r="C19" s="19" t="s">
        <v>503</v>
      </c>
      <c r="D19" s="19">
        <v>18</v>
      </c>
      <c r="E19" s="21">
        <v>100</v>
      </c>
      <c r="F19" s="21">
        <v>89.927977617451816</v>
      </c>
      <c r="G19" s="21">
        <v>101.52417262893469</v>
      </c>
      <c r="H19" s="21">
        <v>94.200859772968542</v>
      </c>
      <c r="I19" s="21">
        <v>95.638998918719707</v>
      </c>
      <c r="J19" s="21">
        <v>92.997001345472682</v>
      </c>
      <c r="K19" s="21">
        <v>100.82710283162135</v>
      </c>
      <c r="L19" s="21">
        <v>100.08270271527839</v>
      </c>
      <c r="M19" s="21">
        <v>99.477106882276743</v>
      </c>
      <c r="N19" s="21">
        <v>98.209317827310187</v>
      </c>
      <c r="O19" s="21">
        <v>100.85557783363086</v>
      </c>
      <c r="P19" s="21">
        <v>98.806581236751796</v>
      </c>
      <c r="Q19" s="21">
        <v>97.031238190566597</v>
      </c>
      <c r="R19" s="21">
        <v>98.836456763808627</v>
      </c>
      <c r="S19" s="21">
        <v>99.709755679738478</v>
      </c>
      <c r="T19" s="21">
        <v>100.71969372563265</v>
      </c>
      <c r="U19" s="21">
        <v>100.77393164818554</v>
      </c>
      <c r="V19" s="21">
        <v>101.94062570987884</v>
      </c>
      <c r="W19" s="21">
        <v>100.74734353253052</v>
      </c>
      <c r="X19" s="21">
        <v>99.776630596712906</v>
      </c>
      <c r="Y19" s="21">
        <v>103.08991786229215</v>
      </c>
      <c r="Z19" s="21">
        <v>103.5807835122006</v>
      </c>
      <c r="AA19" s="21">
        <v>106.23143129122073</v>
      </c>
      <c r="AB19" s="21">
        <v>107.51343865692986</v>
      </c>
      <c r="AC19" s="21">
        <v>101.86317111432743</v>
      </c>
      <c r="AD19" s="21">
        <v>104.16345361901701</v>
      </c>
      <c r="AE19" s="21">
        <v>103.8756388546427</v>
      </c>
      <c r="AF19" s="21">
        <v>105.85638314760895</v>
      </c>
      <c r="AG19" s="21">
        <v>104.33049758424484</v>
      </c>
      <c r="AH19" s="21">
        <v>103.63325453446113</v>
      </c>
      <c r="AI19" s="51">
        <v>96.964895079914228</v>
      </c>
      <c r="AJ19" s="51">
        <v>98.591848156046368</v>
      </c>
      <c r="AK19" s="51">
        <v>98.319317222073906</v>
      </c>
      <c r="AL19" s="51">
        <v>101.43196825572882</v>
      </c>
      <c r="AM19" s="51">
        <v>99.314163934021565</v>
      </c>
      <c r="AN19" s="51">
        <v>98.658040391678696</v>
      </c>
      <c r="AO19" s="51">
        <v>97.368993317049146</v>
      </c>
      <c r="AP19" s="51">
        <v>96.042420143744451</v>
      </c>
      <c r="AQ19" s="51">
        <v>96.323936739947698</v>
      </c>
      <c r="AR19" s="21">
        <v>94.738319533620796</v>
      </c>
      <c r="AS19" s="21">
        <v>98.138696942896814</v>
      </c>
      <c r="AT19" s="21">
        <v>95.948821333150164</v>
      </c>
      <c r="AU19" s="21">
        <v>96.552697164426675</v>
      </c>
      <c r="AV19" s="21">
        <v>95.200865215492641</v>
      </c>
      <c r="AW19" s="21">
        <v>94.045571328566595</v>
      </c>
      <c r="AX19" s="21">
        <v>95.057229824619697</v>
      </c>
      <c r="AY19" s="21">
        <v>97.052458528994308</v>
      </c>
      <c r="AZ19" s="21">
        <v>96.312325188771979</v>
      </c>
      <c r="BA19" s="21">
        <v>96.182522504995717</v>
      </c>
      <c r="BB19" s="21">
        <v>98.380842814701211</v>
      </c>
      <c r="BC19" s="21">
        <v>96.600564419264117</v>
      </c>
      <c r="BD19" s="21">
        <v>96.269626389203438</v>
      </c>
      <c r="BE19" s="21">
        <v>95.972516308749562</v>
      </c>
      <c r="BF19" s="21">
        <v>93.639411443162416</v>
      </c>
      <c r="BG19" s="21">
        <v>93.153182271579453</v>
      </c>
      <c r="BH19" s="21">
        <v>95.509703010777784</v>
      </c>
      <c r="BI19" s="21">
        <v>97.209754311111681</v>
      </c>
      <c r="BJ19" s="21"/>
      <c r="BK19" s="21"/>
      <c r="BL19" s="21"/>
      <c r="BM19" s="21"/>
      <c r="BN19" s="21"/>
      <c r="BO19" s="21"/>
    </row>
    <row r="20" spans="1:67" x14ac:dyDescent="0.2">
      <c r="A20" s="20" t="str">
        <f t="shared" si="0"/>
        <v>mwg_a_QU_19</v>
      </c>
      <c r="B20" s="19" t="s">
        <v>3493</v>
      </c>
      <c r="C20" s="19" t="s">
        <v>503</v>
      </c>
      <c r="D20" s="19">
        <v>19</v>
      </c>
      <c r="E20" s="21">
        <v>100</v>
      </c>
      <c r="F20" s="21">
        <v>100.08327829602253</v>
      </c>
      <c r="G20" s="21">
        <v>96.36199689373818</v>
      </c>
      <c r="H20" s="21">
        <v>94.253624685962535</v>
      </c>
      <c r="I20" s="21">
        <v>96.965115803089759</v>
      </c>
      <c r="J20" s="21">
        <v>94.820487154695627</v>
      </c>
      <c r="K20" s="21">
        <v>103.2546090298536</v>
      </c>
      <c r="L20" s="21">
        <v>102.78196131925985</v>
      </c>
      <c r="M20" s="21">
        <v>102.2872771520498</v>
      </c>
      <c r="N20" s="21">
        <v>100.77831824318947</v>
      </c>
      <c r="O20" s="21">
        <v>103.74602521543707</v>
      </c>
      <c r="P20" s="21">
        <v>100.69524462652232</v>
      </c>
      <c r="Q20" s="21">
        <v>99.225858222288096</v>
      </c>
      <c r="R20" s="21">
        <v>100.85737176185592</v>
      </c>
      <c r="S20" s="21">
        <v>100.78068440287748</v>
      </c>
      <c r="T20" s="21">
        <v>101.80659975146821</v>
      </c>
      <c r="U20" s="21">
        <v>102.70567087764677</v>
      </c>
      <c r="V20" s="21">
        <v>104.90624239306476</v>
      </c>
      <c r="W20" s="21">
        <v>103.71129310165944</v>
      </c>
      <c r="X20" s="21">
        <v>103.52823657602453</v>
      </c>
      <c r="Y20" s="21">
        <v>107.80992594330689</v>
      </c>
      <c r="Z20" s="21">
        <v>107.80048576316001</v>
      </c>
      <c r="AA20" s="21">
        <v>109.79322969306533</v>
      </c>
      <c r="AB20" s="21">
        <v>110.72342771156451</v>
      </c>
      <c r="AC20" s="21">
        <v>106.70693129512181</v>
      </c>
      <c r="AD20" s="21">
        <v>107.99183719656709</v>
      </c>
      <c r="AE20" s="21">
        <v>105.59571349113995</v>
      </c>
      <c r="AF20" s="21">
        <v>108.44967424425374</v>
      </c>
      <c r="AG20" s="21">
        <v>110.34542725295067</v>
      </c>
      <c r="AH20" s="21">
        <v>111.07648854002102</v>
      </c>
      <c r="AI20" s="51">
        <v>113.40449499771439</v>
      </c>
      <c r="AJ20" s="51">
        <v>111.7545080413236</v>
      </c>
      <c r="AK20" s="51">
        <v>112.62648655775706</v>
      </c>
      <c r="AL20" s="51">
        <v>116.81257784776233</v>
      </c>
      <c r="AM20" s="51">
        <v>115.20080444398162</v>
      </c>
      <c r="AN20" s="51">
        <v>115.02620473475761</v>
      </c>
      <c r="AO20" s="51">
        <v>113.81359460431939</v>
      </c>
      <c r="AP20" s="51">
        <v>111.41805301763068</v>
      </c>
      <c r="AQ20" s="51">
        <v>110.9591668284839</v>
      </c>
      <c r="AR20" s="21">
        <v>110.67453021013516</v>
      </c>
      <c r="AS20" s="21">
        <v>114.83560626992065</v>
      </c>
      <c r="AT20" s="21">
        <v>113.09994255329916</v>
      </c>
      <c r="AU20" s="21">
        <v>114.42254612477754</v>
      </c>
      <c r="AV20" s="21">
        <v>110.91750487501011</v>
      </c>
      <c r="AW20" s="21">
        <v>111.39583950829901</v>
      </c>
      <c r="AX20" s="21">
        <v>111.52850972704991</v>
      </c>
      <c r="AY20" s="21">
        <v>113.1319965479418</v>
      </c>
      <c r="AZ20" s="21">
        <v>110.12212816259918</v>
      </c>
      <c r="BA20" s="21">
        <v>112.4446123151714</v>
      </c>
      <c r="BB20" s="21">
        <v>116.03859197930106</v>
      </c>
      <c r="BC20" s="21">
        <v>112.36800905195076</v>
      </c>
      <c r="BD20" s="21">
        <v>110.24385057911657</v>
      </c>
      <c r="BE20" s="21">
        <v>107.73028851902649</v>
      </c>
      <c r="BF20" s="21">
        <v>109.52286875650566</v>
      </c>
      <c r="BG20" s="21">
        <v>110.05410325165559</v>
      </c>
      <c r="BH20" s="21">
        <v>109.6243025049495</v>
      </c>
      <c r="BI20" s="21">
        <v>110.05154720127537</v>
      </c>
      <c r="BJ20" s="21"/>
      <c r="BK20" s="21"/>
      <c r="BL20" s="21"/>
      <c r="BM20" s="21"/>
      <c r="BN20" s="21"/>
      <c r="BO20" s="21"/>
    </row>
    <row r="21" spans="1:67" x14ac:dyDescent="0.2">
      <c r="A21" s="20" t="str">
        <f t="shared" si="0"/>
        <v>mwg_a_QU_20</v>
      </c>
      <c r="B21" s="19" t="s">
        <v>3493</v>
      </c>
      <c r="C21" s="19" t="s">
        <v>503</v>
      </c>
      <c r="D21" s="19">
        <v>20</v>
      </c>
      <c r="E21" s="21">
        <v>100</v>
      </c>
      <c r="F21" s="21">
        <v>100.80003193370753</v>
      </c>
      <c r="G21" s="21">
        <v>100.43015972102376</v>
      </c>
      <c r="H21" s="21">
        <v>99.981529940434143</v>
      </c>
      <c r="I21" s="21">
        <v>102.9786534361711</v>
      </c>
      <c r="J21" s="21">
        <v>100.93234351714715</v>
      </c>
      <c r="K21" s="21">
        <v>110.47056511670014</v>
      </c>
      <c r="L21" s="21">
        <v>111.03994162075601</v>
      </c>
      <c r="M21" s="21">
        <v>110.55088079508602</v>
      </c>
      <c r="N21" s="21">
        <v>109.18373313051394</v>
      </c>
      <c r="O21" s="21">
        <v>110.18943964617391</v>
      </c>
      <c r="P21" s="21">
        <v>106.69651415043965</v>
      </c>
      <c r="Q21" s="21">
        <v>103.82953147004311</v>
      </c>
      <c r="R21" s="21">
        <v>104.62970821330777</v>
      </c>
      <c r="S21" s="21">
        <v>104.59710224623802</v>
      </c>
      <c r="T21" s="21">
        <v>106.17236368662584</v>
      </c>
      <c r="U21" s="21">
        <v>107.96559294124344</v>
      </c>
      <c r="V21" s="21">
        <v>109.16819114611043</v>
      </c>
      <c r="W21" s="21">
        <v>108.67398326375918</v>
      </c>
      <c r="X21" s="21">
        <v>108.92819778623397</v>
      </c>
      <c r="Y21" s="21">
        <v>112.18243033311578</v>
      </c>
      <c r="Z21" s="21">
        <v>110.45092777545078</v>
      </c>
      <c r="AA21" s="21">
        <v>113.09661829022704</v>
      </c>
      <c r="AB21" s="21">
        <v>114.03061494979718</v>
      </c>
      <c r="AC21" s="21">
        <v>110.24681402705303</v>
      </c>
      <c r="AD21" s="21">
        <v>113.04220470802193</v>
      </c>
      <c r="AE21" s="21">
        <v>111.90583494022816</v>
      </c>
      <c r="AF21" s="21">
        <v>114.18821679075349</v>
      </c>
      <c r="AG21" s="21">
        <v>117.58924522985335</v>
      </c>
      <c r="AH21" s="21">
        <v>118.24850357359304</v>
      </c>
      <c r="AI21" s="51">
        <v>117.59334545213542</v>
      </c>
      <c r="AJ21" s="51">
        <v>116.61559788598512</v>
      </c>
      <c r="AK21" s="51">
        <v>115.73193404988531</v>
      </c>
      <c r="AL21" s="51">
        <v>120.99180340435112</v>
      </c>
      <c r="AM21" s="51">
        <v>122.62595962943344</v>
      </c>
      <c r="AN21" s="51">
        <v>121.90776119774569</v>
      </c>
      <c r="AO21" s="51">
        <v>120.98504614857228</v>
      </c>
      <c r="AP21" s="51">
        <v>118.12647560735432</v>
      </c>
      <c r="AQ21" s="51">
        <v>119.9502527129157</v>
      </c>
      <c r="AR21" s="21">
        <v>120.87837140497703</v>
      </c>
      <c r="AS21" s="21">
        <v>126.13444274709033</v>
      </c>
      <c r="AT21" s="21">
        <v>121.05156435735313</v>
      </c>
      <c r="AU21" s="21">
        <v>121.15670730973869</v>
      </c>
      <c r="AV21" s="21">
        <v>119.02386665663292</v>
      </c>
      <c r="AW21" s="21">
        <v>120.12746558765008</v>
      </c>
      <c r="AX21" s="21">
        <v>120.23416284348541</v>
      </c>
      <c r="AY21" s="21">
        <v>120.65387411674197</v>
      </c>
      <c r="AZ21" s="21">
        <v>117.35741653878682</v>
      </c>
      <c r="BA21" s="21">
        <v>119.2806799768739</v>
      </c>
      <c r="BB21" s="21">
        <v>124.23111575900407</v>
      </c>
      <c r="BC21" s="21">
        <v>119.24993496866367</v>
      </c>
      <c r="BD21" s="21">
        <v>117.15658435557432</v>
      </c>
      <c r="BE21" s="21">
        <v>115.65483523644968</v>
      </c>
      <c r="BF21" s="21">
        <v>115.75855915277708</v>
      </c>
      <c r="BG21" s="21">
        <v>115.98484282625374</v>
      </c>
      <c r="BH21" s="21">
        <v>117.06418546185463</v>
      </c>
      <c r="BI21" s="21">
        <v>119.3178153998816</v>
      </c>
      <c r="BJ21" s="21"/>
      <c r="BK21" s="21"/>
      <c r="BL21" s="21"/>
      <c r="BM21" s="21"/>
      <c r="BN21" s="21"/>
      <c r="BO21" s="21"/>
    </row>
    <row r="22" spans="1:67" x14ac:dyDescent="0.2">
      <c r="A22" s="20" t="str">
        <f t="shared" si="0"/>
        <v>mwg_a_QU_21</v>
      </c>
      <c r="B22" s="19" t="s">
        <v>3493</v>
      </c>
      <c r="C22" s="19" t="s">
        <v>503</v>
      </c>
      <c r="D22" s="19">
        <v>21</v>
      </c>
      <c r="E22" s="21">
        <v>100</v>
      </c>
      <c r="F22" s="21">
        <v>90.721304652549634</v>
      </c>
      <c r="G22" s="21">
        <v>91.956773321034532</v>
      </c>
      <c r="H22" s="21">
        <v>95.323675433254394</v>
      </c>
      <c r="I22" s="21">
        <v>99.235928003488965</v>
      </c>
      <c r="J22" s="21">
        <v>96.628933865805607</v>
      </c>
      <c r="K22" s="21">
        <v>106.13768117878566</v>
      </c>
      <c r="L22" s="21">
        <v>106.46144560157795</v>
      </c>
      <c r="M22" s="21">
        <v>105.31350612544858</v>
      </c>
      <c r="N22" s="21">
        <v>103.0977048388892</v>
      </c>
      <c r="O22" s="21">
        <v>103.98676194967548</v>
      </c>
      <c r="P22" s="21">
        <v>100.91478412064114</v>
      </c>
      <c r="Q22" s="21">
        <v>98.999117474015407</v>
      </c>
      <c r="R22" s="21">
        <v>98.62379932156243</v>
      </c>
      <c r="S22" s="21">
        <v>96.81990718155545</v>
      </c>
      <c r="T22" s="21">
        <v>98.298163141685166</v>
      </c>
      <c r="U22" s="21">
        <v>99.627859319136732</v>
      </c>
      <c r="V22" s="21">
        <v>101.04251824218397</v>
      </c>
      <c r="W22" s="21">
        <v>94.094657645619449</v>
      </c>
      <c r="X22" s="21">
        <v>99.594347804558794</v>
      </c>
      <c r="Y22" s="21">
        <v>101.86484270732265</v>
      </c>
      <c r="Z22" s="21">
        <v>101.42196632434862</v>
      </c>
      <c r="AA22" s="21">
        <v>106.26258587037472</v>
      </c>
      <c r="AB22" s="21">
        <v>106.58901118846525</v>
      </c>
      <c r="AC22" s="21">
        <v>107.24770937150944</v>
      </c>
      <c r="AD22" s="21">
        <v>110.16343289434325</v>
      </c>
      <c r="AE22" s="21">
        <v>108.69050793454964</v>
      </c>
      <c r="AF22" s="21">
        <v>112.91581215164948</v>
      </c>
      <c r="AG22" s="21">
        <v>112.29704542250741</v>
      </c>
      <c r="AH22" s="21">
        <v>116.39688236515802</v>
      </c>
      <c r="AI22" s="51">
        <v>110.08481546728434</v>
      </c>
      <c r="AJ22" s="51">
        <v>104.9218148425611</v>
      </c>
      <c r="AK22" s="51">
        <v>102.65730969867566</v>
      </c>
      <c r="AL22" s="51">
        <v>102.74626747097591</v>
      </c>
      <c r="AM22" s="51">
        <v>102.10092503086943</v>
      </c>
      <c r="AN22" s="51">
        <v>101.3913313062076</v>
      </c>
      <c r="AO22" s="51">
        <v>100.74594805851255</v>
      </c>
      <c r="AP22" s="51">
        <v>100.43449842149418</v>
      </c>
      <c r="AQ22" s="51">
        <v>103.90707773143846</v>
      </c>
      <c r="AR22" s="21">
        <v>103.66107663702154</v>
      </c>
      <c r="AS22" s="21">
        <v>105.50011733159988</v>
      </c>
      <c r="AT22" s="21">
        <v>101.94194451638371</v>
      </c>
      <c r="AU22" s="21">
        <v>102.3935274978427</v>
      </c>
      <c r="AV22" s="21">
        <v>98.014619864227242</v>
      </c>
      <c r="AW22" s="21">
        <v>96.599928038536092</v>
      </c>
      <c r="AX22" s="21">
        <v>95.51354128002076</v>
      </c>
      <c r="AY22" s="21">
        <v>96.098618102639932</v>
      </c>
      <c r="AZ22" s="21">
        <v>92.706681467821241</v>
      </c>
      <c r="BA22" s="21">
        <v>96.773157026748223</v>
      </c>
      <c r="BB22" s="21">
        <v>98.316810261172421</v>
      </c>
      <c r="BC22" s="21">
        <v>95.131627784997562</v>
      </c>
      <c r="BD22" s="21">
        <v>92.955691790282842</v>
      </c>
      <c r="BE22" s="21">
        <v>92.665904416680291</v>
      </c>
      <c r="BF22" s="21">
        <v>93.68180601470219</v>
      </c>
      <c r="BG22" s="21">
        <v>92.574312476596589</v>
      </c>
      <c r="BH22" s="21">
        <v>91.279390065580813</v>
      </c>
      <c r="BI22" s="21">
        <v>93.295211382378312</v>
      </c>
      <c r="BJ22" s="21"/>
      <c r="BK22" s="21"/>
      <c r="BL22" s="21"/>
      <c r="BM22" s="21"/>
      <c r="BN22" s="21"/>
      <c r="BO22" s="21"/>
    </row>
    <row r="23" spans="1:67" x14ac:dyDescent="0.2">
      <c r="A23" s="20" t="str">
        <f t="shared" si="0"/>
        <v>mwg_a_QU_22</v>
      </c>
      <c r="B23" s="19" t="s">
        <v>3493</v>
      </c>
      <c r="C23" s="19" t="s">
        <v>503</v>
      </c>
      <c r="D23" s="19">
        <v>22</v>
      </c>
      <c r="E23" s="21">
        <v>100</v>
      </c>
      <c r="F23" s="21">
        <v>95.530185434156095</v>
      </c>
      <c r="G23" s="21">
        <v>91.801976446386362</v>
      </c>
      <c r="H23" s="21">
        <v>97.97607088690053</v>
      </c>
      <c r="I23" s="21">
        <v>102.23217540751612</v>
      </c>
      <c r="J23" s="21">
        <v>99.961556044420817</v>
      </c>
      <c r="K23" s="21">
        <v>109.28066982231917</v>
      </c>
      <c r="L23" s="21">
        <v>108.45161818552045</v>
      </c>
      <c r="M23" s="21">
        <v>106.67323961423092</v>
      </c>
      <c r="N23" s="21">
        <v>103.29084852275807</v>
      </c>
      <c r="O23" s="21">
        <v>104.50227383922712</v>
      </c>
      <c r="P23" s="21">
        <v>100.17871027885799</v>
      </c>
      <c r="Q23" s="21">
        <v>97.90289344474516</v>
      </c>
      <c r="R23" s="21">
        <v>97.651862197564526</v>
      </c>
      <c r="S23" s="21">
        <v>96.920621067985564</v>
      </c>
      <c r="T23" s="21">
        <v>99.004051976426638</v>
      </c>
      <c r="U23" s="21">
        <v>100.7444069308989</v>
      </c>
      <c r="V23" s="21">
        <v>103.17305835414703</v>
      </c>
      <c r="W23" s="21">
        <v>99.368640407050165</v>
      </c>
      <c r="X23" s="21">
        <v>101.18548711279769</v>
      </c>
      <c r="Y23" s="21">
        <v>102.30431953207813</v>
      </c>
      <c r="Z23" s="21">
        <v>101.4238671663594</v>
      </c>
      <c r="AA23" s="21">
        <v>103.04818501643405</v>
      </c>
      <c r="AB23" s="21">
        <v>102.01006520296296</v>
      </c>
      <c r="AC23" s="21">
        <v>100.33005373020147</v>
      </c>
      <c r="AD23" s="21">
        <v>103.87293566396995</v>
      </c>
      <c r="AE23" s="21">
        <v>102.96952748345889</v>
      </c>
      <c r="AF23" s="21">
        <v>105.5097079398295</v>
      </c>
      <c r="AG23" s="21">
        <v>108.12608528468417</v>
      </c>
      <c r="AH23" s="21">
        <v>109.98609045850449</v>
      </c>
      <c r="AI23" s="51">
        <v>111.10725080570478</v>
      </c>
      <c r="AJ23" s="51">
        <v>110.01828974561275</v>
      </c>
      <c r="AK23" s="51">
        <v>110.82340920276796</v>
      </c>
      <c r="AL23" s="51">
        <v>115.826202483719</v>
      </c>
      <c r="AM23" s="51">
        <v>115.6970853804512</v>
      </c>
      <c r="AN23" s="51">
        <v>114.75792167533372</v>
      </c>
      <c r="AO23" s="51">
        <v>113.65962379411496</v>
      </c>
      <c r="AP23" s="51">
        <v>111.68882941389387</v>
      </c>
      <c r="AQ23" s="51">
        <v>113.04837338003063</v>
      </c>
      <c r="AR23" s="21">
        <v>111.22356919357213</v>
      </c>
      <c r="AS23" s="21">
        <v>114.80306398377247</v>
      </c>
      <c r="AT23" s="21">
        <v>113.49961081191329</v>
      </c>
      <c r="AU23" s="21">
        <v>114.964692818901</v>
      </c>
      <c r="AV23" s="21">
        <v>112.82793903155491</v>
      </c>
      <c r="AW23" s="21">
        <v>113.35462562877623</v>
      </c>
      <c r="AX23" s="21">
        <v>112.99483845932635</v>
      </c>
      <c r="AY23" s="21">
        <v>113.73428028855936</v>
      </c>
      <c r="AZ23" s="21">
        <v>112.63387738129398</v>
      </c>
      <c r="BA23" s="21">
        <v>114.17348208153719</v>
      </c>
      <c r="BB23" s="21">
        <v>117.65895576622032</v>
      </c>
      <c r="BC23" s="21">
        <v>114.25115944414728</v>
      </c>
      <c r="BD23" s="21">
        <v>112.99931547332598</v>
      </c>
      <c r="BE23" s="21">
        <v>111.68275790682461</v>
      </c>
      <c r="BF23" s="21">
        <v>111.76860936567314</v>
      </c>
      <c r="BG23" s="21">
        <v>109.9327821204722</v>
      </c>
      <c r="BH23" s="21">
        <v>110.63810772199318</v>
      </c>
      <c r="BI23" s="21">
        <v>112.82736999414482</v>
      </c>
      <c r="BJ23" s="21"/>
      <c r="BK23" s="21"/>
      <c r="BL23" s="21"/>
      <c r="BM23" s="21"/>
      <c r="BN23" s="21"/>
      <c r="BO23" s="21"/>
    </row>
    <row r="24" spans="1:67" x14ac:dyDescent="0.2">
      <c r="A24" s="20" t="str">
        <f t="shared" si="0"/>
        <v>mwg_a_QU_23</v>
      </c>
      <c r="B24" s="19" t="s">
        <v>3493</v>
      </c>
      <c r="C24" s="19" t="s">
        <v>503</v>
      </c>
      <c r="D24" s="19">
        <v>23</v>
      </c>
      <c r="E24" s="21">
        <v>100</v>
      </c>
      <c r="F24" s="21">
        <v>87.390738435557594</v>
      </c>
      <c r="G24" s="21">
        <v>93.760538293160948</v>
      </c>
      <c r="H24" s="21">
        <v>91.201064203422618</v>
      </c>
      <c r="I24" s="21">
        <v>92.770613521061989</v>
      </c>
      <c r="J24" s="21">
        <v>89.086463570382961</v>
      </c>
      <c r="K24" s="21">
        <v>99.034718986570965</v>
      </c>
      <c r="L24" s="21">
        <v>100.43635464316145</v>
      </c>
      <c r="M24" s="21">
        <v>98.355290076355033</v>
      </c>
      <c r="N24" s="21">
        <v>96.172912194268818</v>
      </c>
      <c r="O24" s="21">
        <v>101.05041535917316</v>
      </c>
      <c r="P24" s="21">
        <v>98.488617987301112</v>
      </c>
      <c r="Q24" s="21">
        <v>97.309246476534682</v>
      </c>
      <c r="R24" s="21">
        <v>97.77580206780118</v>
      </c>
      <c r="S24" s="21">
        <v>97.010799849220959</v>
      </c>
      <c r="T24" s="21">
        <v>100.41939895146035</v>
      </c>
      <c r="U24" s="21">
        <v>101.93275310038943</v>
      </c>
      <c r="V24" s="21">
        <v>104.66016681792946</v>
      </c>
      <c r="W24" s="21">
        <v>98.516649633993964</v>
      </c>
      <c r="X24" s="21">
        <v>98.968697941538736</v>
      </c>
      <c r="Y24" s="21">
        <v>98.168206914991913</v>
      </c>
      <c r="Z24" s="21">
        <v>96.195451562402312</v>
      </c>
      <c r="AA24" s="21">
        <v>99.521207471550369</v>
      </c>
      <c r="AB24" s="21">
        <v>101.96600124834012</v>
      </c>
      <c r="AC24" s="21">
        <v>100.66496780515848</v>
      </c>
      <c r="AD24" s="21">
        <v>101.69386936668768</v>
      </c>
      <c r="AE24" s="21">
        <v>99.426333039252242</v>
      </c>
      <c r="AF24" s="21">
        <v>99.945164970141306</v>
      </c>
      <c r="AG24" s="21">
        <v>100.71210518116143</v>
      </c>
      <c r="AH24" s="21">
        <v>105.40276091570509</v>
      </c>
      <c r="AI24" s="51">
        <v>108.24359746213727</v>
      </c>
      <c r="AJ24" s="51">
        <v>109.69986549465109</v>
      </c>
      <c r="AK24" s="51">
        <v>112.24645603814993</v>
      </c>
      <c r="AL24" s="51">
        <v>115.57346396001003</v>
      </c>
      <c r="AM24" s="51">
        <v>117.8721054091632</v>
      </c>
      <c r="AN24" s="51">
        <v>118.42450401707202</v>
      </c>
      <c r="AO24" s="51">
        <v>120.25093228054308</v>
      </c>
      <c r="AP24" s="51">
        <v>119.1010486145035</v>
      </c>
      <c r="AQ24" s="51">
        <v>123.76023079717953</v>
      </c>
      <c r="AR24" s="21">
        <v>121.17866235929584</v>
      </c>
      <c r="AS24" s="21">
        <v>118.68734806705615</v>
      </c>
      <c r="AT24" s="21">
        <v>115.88585679974675</v>
      </c>
      <c r="AU24" s="21">
        <v>113.45077887007513</v>
      </c>
      <c r="AV24" s="21">
        <v>108.61773602156065</v>
      </c>
      <c r="AW24" s="21">
        <v>105.1643691793483</v>
      </c>
      <c r="AX24" s="21">
        <v>104.42018550603711</v>
      </c>
      <c r="AY24" s="21">
        <v>106.65597583054227</v>
      </c>
      <c r="AZ24" s="21">
        <v>103.73196794786759</v>
      </c>
      <c r="BA24" s="21">
        <v>103.74170000176019</v>
      </c>
      <c r="BB24" s="21">
        <v>109.22103110450132</v>
      </c>
      <c r="BC24" s="21">
        <v>106.57624231022228</v>
      </c>
      <c r="BD24" s="21">
        <v>104.71724829722812</v>
      </c>
      <c r="BE24" s="21">
        <v>104.18742287052298</v>
      </c>
      <c r="BF24" s="21">
        <v>103.71300187194998</v>
      </c>
      <c r="BG24" s="21">
        <v>103.72194164143529</v>
      </c>
      <c r="BH24" s="21">
        <v>102.54973140250176</v>
      </c>
      <c r="BI24" s="21">
        <v>103.19747136660294</v>
      </c>
      <c r="BJ24" s="21"/>
      <c r="BK24" s="21"/>
      <c r="BL24" s="21"/>
      <c r="BM24" s="21"/>
      <c r="BN24" s="21"/>
      <c r="BO24" s="21"/>
    </row>
    <row r="25" spans="1:67" x14ac:dyDescent="0.2">
      <c r="A25" s="20" t="str">
        <f t="shared" si="0"/>
        <v>mwg_a_QU_24</v>
      </c>
      <c r="B25" s="19" t="s">
        <v>3493</v>
      </c>
      <c r="C25" s="19" t="s">
        <v>503</v>
      </c>
      <c r="D25" s="19">
        <v>24</v>
      </c>
      <c r="E25" s="21">
        <v>100</v>
      </c>
      <c r="F25" s="21">
        <v>94.953288990034878</v>
      </c>
      <c r="G25" s="21">
        <v>90.831889305035446</v>
      </c>
      <c r="H25" s="21">
        <v>88.426654526287891</v>
      </c>
      <c r="I25" s="21">
        <v>90.842404272093688</v>
      </c>
      <c r="J25" s="21">
        <v>88.961824445365096</v>
      </c>
      <c r="K25" s="21">
        <v>98.659575317467258</v>
      </c>
      <c r="L25" s="21">
        <v>101.12323127917297</v>
      </c>
      <c r="M25" s="21">
        <v>100.66501565062489</v>
      </c>
      <c r="N25" s="21">
        <v>99.688461572086865</v>
      </c>
      <c r="O25" s="21">
        <v>99.8867837459171</v>
      </c>
      <c r="P25" s="21">
        <v>96.819416263870039</v>
      </c>
      <c r="Q25" s="21">
        <v>93.614972367738574</v>
      </c>
      <c r="R25" s="21">
        <v>94.86447849849776</v>
      </c>
      <c r="S25" s="21">
        <v>95.810481905233587</v>
      </c>
      <c r="T25" s="21">
        <v>96.838687332659134</v>
      </c>
      <c r="U25" s="21">
        <v>97.908022798371064</v>
      </c>
      <c r="V25" s="21">
        <v>96.733703084514673</v>
      </c>
      <c r="W25" s="21">
        <v>97.001479086385984</v>
      </c>
      <c r="X25" s="21">
        <v>98.200904932895597</v>
      </c>
      <c r="Y25" s="21">
        <v>101.09300373323624</v>
      </c>
      <c r="Z25" s="21">
        <v>100.37062318825191</v>
      </c>
      <c r="AA25" s="21">
        <v>102.74928862397969</v>
      </c>
      <c r="AB25" s="21">
        <v>106.32663585513704</v>
      </c>
      <c r="AC25" s="21">
        <v>101.69616024643292</v>
      </c>
      <c r="AD25" s="21">
        <v>105.19878091963837</v>
      </c>
      <c r="AE25" s="21">
        <v>105.89980534980312</v>
      </c>
      <c r="AF25" s="21">
        <v>105.32570828625974</v>
      </c>
      <c r="AG25" s="21">
        <v>105.86758128547065</v>
      </c>
      <c r="AH25" s="21">
        <v>106.86103630968331</v>
      </c>
      <c r="AI25" s="51">
        <v>103.77462444480317</v>
      </c>
      <c r="AJ25" s="51">
        <v>103.74466363313077</v>
      </c>
      <c r="AK25" s="51">
        <v>106.41065080030062</v>
      </c>
      <c r="AL25" s="51">
        <v>111.60719401940251</v>
      </c>
      <c r="AM25" s="51">
        <v>113.6404285094264</v>
      </c>
      <c r="AN25" s="51">
        <v>110.98265184933523</v>
      </c>
      <c r="AO25" s="51">
        <v>111.43995170060701</v>
      </c>
      <c r="AP25" s="51">
        <v>108.00595505320018</v>
      </c>
      <c r="AQ25" s="51">
        <v>107.57558108216251</v>
      </c>
      <c r="AR25" s="21">
        <v>106.00143934629615</v>
      </c>
      <c r="AS25" s="21">
        <v>107.8979868698877</v>
      </c>
      <c r="AT25" s="21">
        <v>107.35685892789057</v>
      </c>
      <c r="AU25" s="21">
        <v>106.80628149513502</v>
      </c>
      <c r="AV25" s="21">
        <v>105.90458603501978</v>
      </c>
      <c r="AW25" s="21">
        <v>106.12379937618034</v>
      </c>
      <c r="AX25" s="21">
        <v>106.26961299778621</v>
      </c>
      <c r="AY25" s="21">
        <v>106.59498348267363</v>
      </c>
      <c r="AZ25" s="21">
        <v>106.49468389824348</v>
      </c>
      <c r="BA25" s="21">
        <v>108.0783529508619</v>
      </c>
      <c r="BB25" s="21">
        <v>109.89175341851842</v>
      </c>
      <c r="BC25" s="21">
        <v>107.31923631924371</v>
      </c>
      <c r="BD25" s="21">
        <v>108.07655089037934</v>
      </c>
      <c r="BE25" s="21">
        <v>106.50385479406195</v>
      </c>
      <c r="BF25" s="21">
        <v>103.06501033307171</v>
      </c>
      <c r="BG25" s="21">
        <v>105.66330687258115</v>
      </c>
      <c r="BH25" s="21">
        <v>105.23725901663055</v>
      </c>
      <c r="BI25" s="21">
        <v>106.86520388432845</v>
      </c>
      <c r="BJ25" s="21"/>
      <c r="BK25" s="21"/>
      <c r="BL25" s="21"/>
      <c r="BM25" s="21"/>
      <c r="BN25" s="21"/>
      <c r="BO25" s="21"/>
    </row>
    <row r="26" spans="1:67" x14ac:dyDescent="0.2">
      <c r="A26" s="20" t="str">
        <f t="shared" si="0"/>
        <v>mwg_a_QU_25</v>
      </c>
      <c r="B26" s="19" t="s">
        <v>3493</v>
      </c>
      <c r="C26" s="19" t="s">
        <v>503</v>
      </c>
      <c r="D26" s="19">
        <v>25</v>
      </c>
      <c r="E26" s="21">
        <v>100</v>
      </c>
      <c r="F26" s="21">
        <v>107.72169104099585</v>
      </c>
      <c r="G26" s="21">
        <v>102.54781470615528</v>
      </c>
      <c r="H26" s="21">
        <v>110.22116363989731</v>
      </c>
      <c r="I26" s="21">
        <v>115.74791116492101</v>
      </c>
      <c r="J26" s="21">
        <v>111.55005683655057</v>
      </c>
      <c r="K26" s="21">
        <v>122.43222751128305</v>
      </c>
      <c r="L26" s="21">
        <v>122.3327987343624</v>
      </c>
      <c r="M26" s="21">
        <v>116.65589261289784</v>
      </c>
      <c r="N26" s="21">
        <v>108.45747770456538</v>
      </c>
      <c r="O26" s="21">
        <v>105.15658645730784</v>
      </c>
      <c r="P26" s="21">
        <v>99.875393270890697</v>
      </c>
      <c r="Q26" s="21">
        <v>95.835138268716747</v>
      </c>
      <c r="R26" s="21">
        <v>94.969544050197186</v>
      </c>
      <c r="S26" s="21">
        <v>93.975402196404062</v>
      </c>
      <c r="T26" s="21">
        <v>95.476593099292643</v>
      </c>
      <c r="U26" s="21">
        <v>96.051582040203073</v>
      </c>
      <c r="V26" s="21">
        <v>97.318850277303</v>
      </c>
      <c r="W26" s="21">
        <v>94.668138531592348</v>
      </c>
      <c r="X26" s="21">
        <v>98.422825754901424</v>
      </c>
      <c r="Y26" s="21">
        <v>100.79445203574851</v>
      </c>
      <c r="Z26" s="21">
        <v>100.20084652999337</v>
      </c>
      <c r="AA26" s="21">
        <v>100.66217447185993</v>
      </c>
      <c r="AB26" s="21">
        <v>99.384859229684807</v>
      </c>
      <c r="AC26" s="21">
        <v>98.82381601320219</v>
      </c>
      <c r="AD26" s="21">
        <v>103.36831549240728</v>
      </c>
      <c r="AE26" s="21">
        <v>106.07685495764751</v>
      </c>
      <c r="AF26" s="21">
        <v>103.40656617525784</v>
      </c>
      <c r="AG26" s="21">
        <v>106.94024692114439</v>
      </c>
      <c r="AH26" s="21">
        <v>109.37210282326824</v>
      </c>
      <c r="AI26" s="51">
        <v>110.51534510927409</v>
      </c>
      <c r="AJ26" s="51">
        <v>108.92942083121775</v>
      </c>
      <c r="AK26" s="51">
        <v>110.57733943546518</v>
      </c>
      <c r="AL26" s="51">
        <v>115.69863953324651</v>
      </c>
      <c r="AM26" s="51">
        <v>115.68274579860865</v>
      </c>
      <c r="AN26" s="51">
        <v>114.16236672514759</v>
      </c>
      <c r="AO26" s="51">
        <v>112.40352588546601</v>
      </c>
      <c r="AP26" s="51">
        <v>110.3239699025591</v>
      </c>
      <c r="AQ26" s="51">
        <v>114.98980188303874</v>
      </c>
      <c r="AR26" s="21">
        <v>112.75193231906182</v>
      </c>
      <c r="AS26" s="21">
        <v>113.21104805802946</v>
      </c>
      <c r="AT26" s="21">
        <v>109.64808785852789</v>
      </c>
      <c r="AU26" s="21">
        <v>112.74087356350569</v>
      </c>
      <c r="AV26" s="21">
        <v>113.86229453304304</v>
      </c>
      <c r="AW26" s="21">
        <v>115.44967045685614</v>
      </c>
      <c r="AX26" s="21">
        <v>114.90295622615409</v>
      </c>
      <c r="AY26" s="21">
        <v>115.23179262973903</v>
      </c>
      <c r="AZ26" s="21">
        <v>111.72824219440783</v>
      </c>
      <c r="BA26" s="21">
        <v>115.00724560812176</v>
      </c>
      <c r="BB26" s="21">
        <v>116.37066094066259</v>
      </c>
      <c r="BC26" s="21">
        <v>114.65464256109377</v>
      </c>
      <c r="BD26" s="21">
        <v>111.83441846183069</v>
      </c>
      <c r="BE26" s="21">
        <v>112.42343769877607</v>
      </c>
      <c r="BF26" s="21">
        <v>111.74421048901004</v>
      </c>
      <c r="BG26" s="21">
        <v>112.16625977284976</v>
      </c>
      <c r="BH26" s="21">
        <v>113.84294062963252</v>
      </c>
      <c r="BI26" s="21">
        <v>117.28031484899859</v>
      </c>
      <c r="BJ26" s="21"/>
      <c r="BK26" s="21"/>
      <c r="BL26" s="21"/>
      <c r="BM26" s="21"/>
      <c r="BN26" s="21"/>
      <c r="BO26" s="21"/>
    </row>
    <row r="27" spans="1:67" x14ac:dyDescent="0.2">
      <c r="A27" s="20" t="str">
        <f t="shared" si="0"/>
        <v>mwg_a_QU_26</v>
      </c>
      <c r="B27" s="19" t="s">
        <v>3493</v>
      </c>
      <c r="C27" s="19" t="s">
        <v>503</v>
      </c>
      <c r="D27" s="19">
        <v>26</v>
      </c>
      <c r="E27" s="21">
        <v>100</v>
      </c>
      <c r="F27" s="21">
        <v>87.340658966186808</v>
      </c>
      <c r="G27" s="21">
        <v>83.234632805637602</v>
      </c>
      <c r="H27" s="21">
        <v>85.809982832371318</v>
      </c>
      <c r="I27" s="21">
        <v>90.213077438186929</v>
      </c>
      <c r="J27" s="21">
        <v>89.271428369149305</v>
      </c>
      <c r="K27" s="21">
        <v>90.074460790422449</v>
      </c>
      <c r="L27" s="21">
        <v>87.159146860809329</v>
      </c>
      <c r="M27" s="21">
        <v>88.109011871014005</v>
      </c>
      <c r="N27" s="21">
        <v>88.807505543814557</v>
      </c>
      <c r="O27" s="21">
        <v>85.630684899904381</v>
      </c>
      <c r="P27" s="21">
        <v>84.171447445025052</v>
      </c>
      <c r="Q27" s="21">
        <v>82.295382930065713</v>
      </c>
      <c r="R27" s="21">
        <v>84.847776515269516</v>
      </c>
      <c r="S27" s="21">
        <v>86.904003647442849</v>
      </c>
      <c r="T27" s="21">
        <v>86.753174634013632</v>
      </c>
      <c r="U27" s="21">
        <v>87.918288911872736</v>
      </c>
      <c r="V27" s="21">
        <v>77.625641052714599</v>
      </c>
      <c r="W27" s="21">
        <v>84.581935121024571</v>
      </c>
      <c r="X27" s="21">
        <v>80.67314103802417</v>
      </c>
      <c r="Y27" s="21">
        <v>83.086606613852894</v>
      </c>
      <c r="Z27" s="21">
        <v>82.452535918947405</v>
      </c>
      <c r="AA27" s="21">
        <v>85.026172480357019</v>
      </c>
      <c r="AB27" s="21">
        <v>102.11558284768726</v>
      </c>
      <c r="AC27" s="21">
        <v>85.318800104117244</v>
      </c>
      <c r="AD27" s="21">
        <v>94.19781460309818</v>
      </c>
      <c r="AE27" s="21">
        <v>90.619423518731949</v>
      </c>
      <c r="AF27" s="21">
        <v>86.988173897058545</v>
      </c>
      <c r="AG27" s="21">
        <v>86.230501119112603</v>
      </c>
      <c r="AH27" s="21">
        <v>88.613088320696491</v>
      </c>
      <c r="AI27" s="51">
        <v>84.285720930687134</v>
      </c>
      <c r="AJ27" s="51">
        <v>85.902289910070081</v>
      </c>
      <c r="AK27" s="51">
        <v>86.031968415595159</v>
      </c>
      <c r="AL27" s="51">
        <v>89.426455937440579</v>
      </c>
      <c r="AM27" s="51">
        <v>91.115522299074712</v>
      </c>
      <c r="AN27" s="51">
        <v>90.258605491465843</v>
      </c>
      <c r="AO27" s="51">
        <v>91.133387107302028</v>
      </c>
      <c r="AP27" s="51">
        <v>91.249873053455005</v>
      </c>
      <c r="AQ27" s="51">
        <v>90.703101095876278</v>
      </c>
      <c r="AR27" s="21">
        <v>88.537951367785126</v>
      </c>
      <c r="AS27" s="21">
        <v>88.662328009227437</v>
      </c>
      <c r="AT27" s="21">
        <v>86.008892838756552</v>
      </c>
      <c r="AU27" s="21">
        <v>84.347408912533922</v>
      </c>
      <c r="AV27" s="21">
        <v>85.97571872915303</v>
      </c>
      <c r="AW27" s="21">
        <v>89.622883658748293</v>
      </c>
      <c r="AX27" s="21">
        <v>87.290451165393719</v>
      </c>
      <c r="AY27" s="21">
        <v>87.38122149003172</v>
      </c>
      <c r="AZ27" s="21">
        <v>86.435294395076383</v>
      </c>
      <c r="BA27" s="21">
        <v>88.637946280485934</v>
      </c>
      <c r="BB27" s="21">
        <v>90.666190535710726</v>
      </c>
      <c r="BC27" s="21">
        <v>89.712814769521501</v>
      </c>
      <c r="BD27" s="21">
        <v>86.743807680980169</v>
      </c>
      <c r="BE27" s="21">
        <v>84.901046042093441</v>
      </c>
      <c r="BF27" s="21">
        <v>84.244060508334229</v>
      </c>
      <c r="BG27" s="21">
        <v>84.943308529977173</v>
      </c>
      <c r="BH27" s="21">
        <v>85.221620602681881</v>
      </c>
      <c r="BI27" s="21">
        <v>86.429686355065272</v>
      </c>
      <c r="BJ27" s="21"/>
      <c r="BK27" s="21"/>
      <c r="BL27" s="21"/>
      <c r="BM27" s="21"/>
      <c r="BN27" s="21"/>
      <c r="BO27" s="21"/>
    </row>
    <row r="28" spans="1:67" x14ac:dyDescent="0.2">
      <c r="A28" s="20" t="str">
        <f t="shared" si="0"/>
        <v>mwg_n_QU_1</v>
      </c>
      <c r="B28" s="19" t="s">
        <v>3494</v>
      </c>
      <c r="C28" s="19" t="s">
        <v>503</v>
      </c>
      <c r="D28" s="19">
        <v>1</v>
      </c>
      <c r="E28" s="21">
        <v>100</v>
      </c>
      <c r="F28" s="21">
        <v>97.197536111726237</v>
      </c>
      <c r="G28" s="21">
        <v>97.443523632280389</v>
      </c>
      <c r="H28" s="21">
        <v>103.56001386752655</v>
      </c>
      <c r="I28" s="21">
        <v>108.10247908132835</v>
      </c>
      <c r="J28" s="21">
        <v>106.15918500982575</v>
      </c>
      <c r="K28" s="21">
        <v>116.35696119775641</v>
      </c>
      <c r="L28" s="21">
        <v>116.47673012374172</v>
      </c>
      <c r="M28" s="21">
        <v>115.94914560114667</v>
      </c>
      <c r="N28" s="21">
        <v>114.51603170726932</v>
      </c>
      <c r="O28" s="21">
        <v>116.18994369507622</v>
      </c>
      <c r="P28" s="21">
        <v>113.29936264830572</v>
      </c>
      <c r="Q28" s="21">
        <v>112.13612537143487</v>
      </c>
      <c r="R28" s="21">
        <v>113.10869319187206</v>
      </c>
      <c r="S28" s="21">
        <v>112.73074836914832</v>
      </c>
      <c r="T28" s="21">
        <v>114.69484173671989</v>
      </c>
      <c r="U28" s="21">
        <v>116.35942946287128</v>
      </c>
      <c r="V28" s="21">
        <v>119.17615895943018</v>
      </c>
      <c r="W28" s="21">
        <v>120.24758485097202</v>
      </c>
      <c r="X28" s="21">
        <v>118.30187728419428</v>
      </c>
      <c r="Y28" s="21">
        <v>121.98809566309751</v>
      </c>
      <c r="Z28" s="21">
        <v>123.52041509139798</v>
      </c>
      <c r="AA28" s="21">
        <v>126.69305079519431</v>
      </c>
      <c r="AB28" s="21">
        <v>124.79749663230596</v>
      </c>
      <c r="AC28" s="21">
        <v>123.7426775863502</v>
      </c>
      <c r="AD28" s="21">
        <v>126.63642645385687</v>
      </c>
      <c r="AE28" s="21">
        <v>124.11812533643902</v>
      </c>
      <c r="AF28" s="21">
        <v>125.52456082545351</v>
      </c>
      <c r="AG28" s="21">
        <v>127.41961269919868</v>
      </c>
      <c r="AH28" s="21">
        <v>129.19607158912294</v>
      </c>
      <c r="AI28" s="51">
        <v>129.43966316517228</v>
      </c>
      <c r="AJ28" s="51">
        <v>126.05611161158762</v>
      </c>
      <c r="AK28" s="51">
        <v>123.81957813888344</v>
      </c>
      <c r="AL28" s="51">
        <v>126.50798338001481</v>
      </c>
      <c r="AM28" s="51">
        <v>123.7016913778585</v>
      </c>
      <c r="AN28" s="51">
        <v>123.05978688865488</v>
      </c>
      <c r="AO28" s="51">
        <v>119.88941279931595</v>
      </c>
      <c r="AP28" s="51">
        <v>118.12090000069684</v>
      </c>
      <c r="AQ28" s="51">
        <v>119.07803774117704</v>
      </c>
      <c r="AR28" s="21">
        <v>118.17624976787017</v>
      </c>
      <c r="AS28" s="21">
        <v>122.94192394155783</v>
      </c>
      <c r="AT28" s="21">
        <v>120.74194706924646</v>
      </c>
      <c r="AU28" s="21">
        <v>121.33409763609899</v>
      </c>
      <c r="AV28" s="21">
        <v>118.95145176825616</v>
      </c>
      <c r="AW28" s="21">
        <v>119.37027488437357</v>
      </c>
      <c r="AX28" s="21">
        <v>120.31165429687208</v>
      </c>
      <c r="AY28" s="21">
        <v>120.51015672292192</v>
      </c>
      <c r="AZ28" s="21">
        <v>118.25953609134305</v>
      </c>
      <c r="BA28" s="21">
        <v>119.97743865614751</v>
      </c>
      <c r="BB28" s="21">
        <v>122.54271113419415</v>
      </c>
      <c r="BC28" s="21">
        <v>119.30734595560079</v>
      </c>
      <c r="BD28" s="21">
        <v>122.02909119123721</v>
      </c>
      <c r="BE28" s="21">
        <v>118.70002359197214</v>
      </c>
      <c r="BF28" s="21">
        <v>119.86849163600868</v>
      </c>
      <c r="BG28" s="21">
        <v>118.66026508049575</v>
      </c>
      <c r="BH28" s="21">
        <v>119.55615783539488</v>
      </c>
      <c r="BI28" s="21">
        <v>120.30185458500107</v>
      </c>
      <c r="BJ28" s="21"/>
      <c r="BK28" s="21"/>
      <c r="BL28" s="21"/>
      <c r="BM28" s="21"/>
      <c r="BN28" s="21"/>
      <c r="BO28" s="21"/>
    </row>
    <row r="29" spans="1:67" x14ac:dyDescent="0.2">
      <c r="A29" s="20" t="str">
        <f t="shared" ref="A29:A54" si="1">CONCATENATE(B29,"_",C29,"_",D29)</f>
        <v>mwg_n_QU_2</v>
      </c>
      <c r="B29" s="19" t="s">
        <v>3494</v>
      </c>
      <c r="C29" s="19" t="s">
        <v>503</v>
      </c>
      <c r="D29" s="19">
        <v>2</v>
      </c>
      <c r="E29" s="21">
        <v>100</v>
      </c>
      <c r="F29" s="21">
        <v>95.875470886317942</v>
      </c>
      <c r="G29" s="21">
        <v>95.055019431661464</v>
      </c>
      <c r="H29" s="21">
        <v>93.207871660148058</v>
      </c>
      <c r="I29" s="21">
        <v>96.256364062777806</v>
      </c>
      <c r="J29" s="21">
        <v>94.312002342966977</v>
      </c>
      <c r="K29" s="21">
        <v>103.27034167935516</v>
      </c>
      <c r="L29" s="21">
        <v>103.89149259844153</v>
      </c>
      <c r="M29" s="21">
        <v>103.65936861338372</v>
      </c>
      <c r="N29" s="21">
        <v>103.11308455546748</v>
      </c>
      <c r="O29" s="21">
        <v>104.89772580901669</v>
      </c>
      <c r="P29" s="21">
        <v>102.9578967549746</v>
      </c>
      <c r="Q29" s="21">
        <v>101.71205050817844</v>
      </c>
      <c r="R29" s="21">
        <v>102.65672702639795</v>
      </c>
      <c r="S29" s="21">
        <v>102.09413282882625</v>
      </c>
      <c r="T29" s="21">
        <v>103.57384699383869</v>
      </c>
      <c r="U29" s="21">
        <v>105.38341940272502</v>
      </c>
      <c r="V29" s="21">
        <v>107.11079042165291</v>
      </c>
      <c r="W29" s="21">
        <v>106.49598905920587</v>
      </c>
      <c r="X29" s="21">
        <v>105.67057715857568</v>
      </c>
      <c r="Y29" s="21">
        <v>109.09870440495668</v>
      </c>
      <c r="Z29" s="21">
        <v>110.81447207377551</v>
      </c>
      <c r="AA29" s="21">
        <v>113.5690352447596</v>
      </c>
      <c r="AB29" s="21">
        <v>112.07224399498013</v>
      </c>
      <c r="AC29" s="21">
        <v>111.78193979438393</v>
      </c>
      <c r="AD29" s="21">
        <v>114.69207479679054</v>
      </c>
      <c r="AE29" s="21">
        <v>112.36652315007305</v>
      </c>
      <c r="AF29" s="21">
        <v>111.87799305285391</v>
      </c>
      <c r="AG29" s="21">
        <v>112.1961451478997</v>
      </c>
      <c r="AH29" s="21">
        <v>114.04815837768578</v>
      </c>
      <c r="AI29" s="51">
        <v>106.71398200787795</v>
      </c>
      <c r="AJ29" s="51">
        <v>105.10426214853842</v>
      </c>
      <c r="AK29" s="51">
        <v>103.52337088654117</v>
      </c>
      <c r="AL29" s="51">
        <v>104.51497884671306</v>
      </c>
      <c r="AM29" s="51">
        <v>102.98523657284804</v>
      </c>
      <c r="AN29" s="51">
        <v>102.63214516518877</v>
      </c>
      <c r="AO29" s="51">
        <v>100.53069910774974</v>
      </c>
      <c r="AP29" s="51">
        <v>99.263999454222969</v>
      </c>
      <c r="AQ29" s="51">
        <v>99.74876716616194</v>
      </c>
      <c r="AR29" s="21">
        <v>99.047340257734945</v>
      </c>
      <c r="AS29" s="21">
        <v>102.17962146049382</v>
      </c>
      <c r="AT29" s="21">
        <v>99.827701840508325</v>
      </c>
      <c r="AU29" s="21">
        <v>98.682188858301231</v>
      </c>
      <c r="AV29" s="21">
        <v>95.988655295879084</v>
      </c>
      <c r="AW29" s="21">
        <v>98.783136703991644</v>
      </c>
      <c r="AX29" s="21">
        <v>99.313208161179944</v>
      </c>
      <c r="AY29" s="21">
        <v>100.23670852288271</v>
      </c>
      <c r="AZ29" s="21">
        <v>98.171589196966664</v>
      </c>
      <c r="BA29" s="21">
        <v>98.886687652660129</v>
      </c>
      <c r="BB29" s="21">
        <v>99.386274528266839</v>
      </c>
      <c r="BC29" s="21">
        <v>97.741027471387454</v>
      </c>
      <c r="BD29" s="21">
        <v>99.460339705605378</v>
      </c>
      <c r="BE29" s="21">
        <v>97.593625955346141</v>
      </c>
      <c r="BF29" s="21">
        <v>98.759631235826006</v>
      </c>
      <c r="BG29" s="21">
        <v>98.237628623471224</v>
      </c>
      <c r="BH29" s="21">
        <v>99.323015062785103</v>
      </c>
      <c r="BI29" s="21">
        <v>99.242611920807406</v>
      </c>
      <c r="BJ29" s="21"/>
      <c r="BK29" s="21"/>
      <c r="BL29" s="21"/>
      <c r="BM29" s="21"/>
      <c r="BN29" s="21"/>
      <c r="BO29" s="21"/>
    </row>
    <row r="30" spans="1:67" x14ac:dyDescent="0.2">
      <c r="A30" s="20" t="str">
        <f t="shared" si="1"/>
        <v>mwg_n_QU_3</v>
      </c>
      <c r="B30" s="19" t="s">
        <v>3494</v>
      </c>
      <c r="C30" s="19" t="s">
        <v>503</v>
      </c>
      <c r="D30" s="19">
        <v>3</v>
      </c>
      <c r="E30" s="21">
        <v>100</v>
      </c>
      <c r="F30" s="21">
        <v>96.972442070144382</v>
      </c>
      <c r="G30" s="21">
        <v>97.801257840813548</v>
      </c>
      <c r="H30" s="21">
        <v>97.658893236464209</v>
      </c>
      <c r="I30" s="21">
        <v>102.07871681602154</v>
      </c>
      <c r="J30" s="21">
        <v>100.77374050563974</v>
      </c>
      <c r="K30" s="21">
        <v>110.58937620776568</v>
      </c>
      <c r="L30" s="21">
        <v>111.5718629813265</v>
      </c>
      <c r="M30" s="21">
        <v>111.71310280110345</v>
      </c>
      <c r="N30" s="21">
        <v>110.97685302204196</v>
      </c>
      <c r="O30" s="21">
        <v>112.17222670805165</v>
      </c>
      <c r="P30" s="21">
        <v>110.19137713885476</v>
      </c>
      <c r="Q30" s="21">
        <v>109.06373919381574</v>
      </c>
      <c r="R30" s="21">
        <v>110.75231118043138</v>
      </c>
      <c r="S30" s="21">
        <v>111.14575419674925</v>
      </c>
      <c r="T30" s="21">
        <v>113.56483434265363</v>
      </c>
      <c r="U30" s="21">
        <v>116.75637957235551</v>
      </c>
      <c r="V30" s="21">
        <v>119.8865271499197</v>
      </c>
      <c r="W30" s="21">
        <v>120.60643064526057</v>
      </c>
      <c r="X30" s="21">
        <v>119.34366749829222</v>
      </c>
      <c r="Y30" s="21">
        <v>123.01121666136039</v>
      </c>
      <c r="Z30" s="21">
        <v>124.4140278708344</v>
      </c>
      <c r="AA30" s="21">
        <v>127.63402584339163</v>
      </c>
      <c r="AB30" s="21">
        <v>126.09028360667256</v>
      </c>
      <c r="AC30" s="21">
        <v>126.61872579733091</v>
      </c>
      <c r="AD30" s="21">
        <v>131.38216783452833</v>
      </c>
      <c r="AE30" s="21">
        <v>129.27395773928947</v>
      </c>
      <c r="AF30" s="21">
        <v>128.54726400426034</v>
      </c>
      <c r="AG30" s="21">
        <v>129.40096032465129</v>
      </c>
      <c r="AH30" s="21">
        <v>133.13586095239324</v>
      </c>
      <c r="AI30" s="51">
        <v>132.33200257572804</v>
      </c>
      <c r="AJ30" s="51">
        <v>129.01615213828964</v>
      </c>
      <c r="AK30" s="51">
        <v>124.17791458575873</v>
      </c>
      <c r="AL30" s="51">
        <v>126.07730225300133</v>
      </c>
      <c r="AM30" s="51">
        <v>124.60314250575699</v>
      </c>
      <c r="AN30" s="51">
        <v>123.59717167992696</v>
      </c>
      <c r="AO30" s="51">
        <v>121.6526986927867</v>
      </c>
      <c r="AP30" s="51">
        <v>118.50111780207162</v>
      </c>
      <c r="AQ30" s="51">
        <v>115.73267592489678</v>
      </c>
      <c r="AR30" s="21">
        <v>115.47283725508943</v>
      </c>
      <c r="AS30" s="21">
        <v>120.37001343996161</v>
      </c>
      <c r="AT30" s="21">
        <v>118.40308678758349</v>
      </c>
      <c r="AU30" s="21">
        <v>118.40784816355634</v>
      </c>
      <c r="AV30" s="21">
        <v>115.76922517797948</v>
      </c>
      <c r="AW30" s="21">
        <v>115.91821054812831</v>
      </c>
      <c r="AX30" s="21">
        <v>116.47912453477139</v>
      </c>
      <c r="AY30" s="21">
        <v>116.77510379689639</v>
      </c>
      <c r="AZ30" s="21">
        <v>114.20834862153421</v>
      </c>
      <c r="BA30" s="21">
        <v>115.42216541433899</v>
      </c>
      <c r="BB30" s="21">
        <v>117.04004041729125</v>
      </c>
      <c r="BC30" s="21">
        <v>113.99005108742783</v>
      </c>
      <c r="BD30" s="21">
        <v>114.52661964028781</v>
      </c>
      <c r="BE30" s="21">
        <v>113.90510995209591</v>
      </c>
      <c r="BF30" s="21">
        <v>117.00747930636031</v>
      </c>
      <c r="BG30" s="21">
        <v>117.41740508314365</v>
      </c>
      <c r="BH30" s="21">
        <v>116.03485574641452</v>
      </c>
      <c r="BI30" s="21">
        <v>116.43978808135455</v>
      </c>
      <c r="BJ30" s="21"/>
      <c r="BK30" s="21"/>
      <c r="BL30" s="21"/>
      <c r="BM30" s="21"/>
      <c r="BN30" s="21"/>
      <c r="BO30" s="21"/>
    </row>
    <row r="31" spans="1:67" x14ac:dyDescent="0.2">
      <c r="A31" s="20" t="str">
        <f t="shared" si="1"/>
        <v>mwg_n_QU_4</v>
      </c>
      <c r="B31" s="19" t="s">
        <v>3494</v>
      </c>
      <c r="C31" s="19" t="s">
        <v>503</v>
      </c>
      <c r="D31" s="19">
        <v>4</v>
      </c>
      <c r="E31" s="21">
        <v>100</v>
      </c>
      <c r="F31" s="21">
        <v>92.829560345899495</v>
      </c>
      <c r="G31" s="21">
        <v>94.154059163709775</v>
      </c>
      <c r="H31" s="21">
        <v>95.883786772060915</v>
      </c>
      <c r="I31" s="21">
        <v>98.955836872509565</v>
      </c>
      <c r="J31" s="21">
        <v>95.408631717000318</v>
      </c>
      <c r="K31" s="21">
        <v>100.5408352827863</v>
      </c>
      <c r="L31" s="21">
        <v>97.416695955034768</v>
      </c>
      <c r="M31" s="21">
        <v>96.64329393385475</v>
      </c>
      <c r="N31" s="21">
        <v>96.00355894427004</v>
      </c>
      <c r="O31" s="21">
        <v>95.784278457823476</v>
      </c>
      <c r="P31" s="21">
        <v>93.773317425300192</v>
      </c>
      <c r="Q31" s="21">
        <v>92.802212082555812</v>
      </c>
      <c r="R31" s="21">
        <v>94.322924455393064</v>
      </c>
      <c r="S31" s="21">
        <v>95.290959295074487</v>
      </c>
      <c r="T31" s="21">
        <v>98.17002955968978</v>
      </c>
      <c r="U31" s="21">
        <v>100.04493162394175</v>
      </c>
      <c r="V31" s="21">
        <v>98.70497604557265</v>
      </c>
      <c r="W31" s="21">
        <v>98.904947900184212</v>
      </c>
      <c r="X31" s="21">
        <v>99.379812556600427</v>
      </c>
      <c r="Y31" s="21">
        <v>104.22811142846827</v>
      </c>
      <c r="Z31" s="21">
        <v>104.9656833236956</v>
      </c>
      <c r="AA31" s="21">
        <v>108.72430026238666</v>
      </c>
      <c r="AB31" s="21">
        <v>110.68512633424561</v>
      </c>
      <c r="AC31" s="21">
        <v>106.64546892951159</v>
      </c>
      <c r="AD31" s="21">
        <v>106.01652563410869</v>
      </c>
      <c r="AE31" s="21">
        <v>101.03222146787149</v>
      </c>
      <c r="AF31" s="21">
        <v>100.83370387020616</v>
      </c>
      <c r="AG31" s="21">
        <v>104.96650873998962</v>
      </c>
      <c r="AH31" s="21">
        <v>108.61466006000921</v>
      </c>
      <c r="AI31" s="51">
        <v>111.87610716997705</v>
      </c>
      <c r="AJ31" s="51">
        <v>110.60682859191759</v>
      </c>
      <c r="AK31" s="51">
        <v>107.49268074982601</v>
      </c>
      <c r="AL31" s="51">
        <v>108.50699536881079</v>
      </c>
      <c r="AM31" s="51">
        <v>102.83588499400376</v>
      </c>
      <c r="AN31" s="51">
        <v>99.737453209095634</v>
      </c>
      <c r="AO31" s="51">
        <v>100.38996277317122</v>
      </c>
      <c r="AP31" s="51">
        <v>99.550354824771631</v>
      </c>
      <c r="AQ31" s="51">
        <v>100.54227428024569</v>
      </c>
      <c r="AR31" s="21">
        <v>99.710386613883614</v>
      </c>
      <c r="AS31" s="21">
        <v>104.60806431622164</v>
      </c>
      <c r="AT31" s="21">
        <v>103.461212709325</v>
      </c>
      <c r="AU31" s="21">
        <v>101.96204805952742</v>
      </c>
      <c r="AV31" s="21">
        <v>96.817725901311391</v>
      </c>
      <c r="AW31" s="21">
        <v>101.41534764974773</v>
      </c>
      <c r="AX31" s="21">
        <v>106.77455491312867</v>
      </c>
      <c r="AY31" s="21">
        <v>108.00217137199213</v>
      </c>
      <c r="AZ31" s="21">
        <v>103.97501050347087</v>
      </c>
      <c r="BA31" s="21">
        <v>101.62456531046766</v>
      </c>
      <c r="BB31" s="21">
        <v>105.52372447083027</v>
      </c>
      <c r="BC31" s="21">
        <v>102.10765493859665</v>
      </c>
      <c r="BD31" s="21">
        <v>103.1200888972517</v>
      </c>
      <c r="BE31" s="21">
        <v>100.3559348025137</v>
      </c>
      <c r="BF31" s="21">
        <v>101.23646524846872</v>
      </c>
      <c r="BG31" s="21">
        <v>101.37817906770243</v>
      </c>
      <c r="BH31" s="21">
        <v>101.33130119762801</v>
      </c>
      <c r="BI31" s="21">
        <v>99.050332567380408</v>
      </c>
      <c r="BJ31" s="21"/>
      <c r="BK31" s="21"/>
      <c r="BL31" s="21"/>
      <c r="BM31" s="21"/>
      <c r="BN31" s="21"/>
      <c r="BO31" s="21"/>
    </row>
    <row r="32" spans="1:67" x14ac:dyDescent="0.2">
      <c r="A32" s="20" t="str">
        <f t="shared" si="1"/>
        <v>mwg_n_QU_5</v>
      </c>
      <c r="B32" s="19" t="s">
        <v>3494</v>
      </c>
      <c r="C32" s="19" t="s">
        <v>503</v>
      </c>
      <c r="D32" s="19">
        <v>5</v>
      </c>
      <c r="E32" s="21">
        <v>100</v>
      </c>
      <c r="F32" s="21">
        <v>99.083182160142087</v>
      </c>
      <c r="G32" s="21">
        <v>103.53110966604362</v>
      </c>
      <c r="H32" s="21">
        <v>102.80937153176828</v>
      </c>
      <c r="I32" s="21">
        <v>107.31771588617019</v>
      </c>
      <c r="J32" s="21">
        <v>105.56524774254656</v>
      </c>
      <c r="K32" s="21">
        <v>118.05782334087462</v>
      </c>
      <c r="L32" s="21">
        <v>124.21183489960532</v>
      </c>
      <c r="M32" s="21">
        <v>123.77790059693017</v>
      </c>
      <c r="N32" s="21">
        <v>122.38930332868333</v>
      </c>
      <c r="O32" s="21">
        <v>125.24532358219595</v>
      </c>
      <c r="P32" s="21">
        <v>120.35089854081158</v>
      </c>
      <c r="Q32" s="21">
        <v>119.03941423654547</v>
      </c>
      <c r="R32" s="21">
        <v>120.59909822461215</v>
      </c>
      <c r="S32" s="21">
        <v>120.94497695213529</v>
      </c>
      <c r="T32" s="21">
        <v>122.52750584694974</v>
      </c>
      <c r="U32" s="21">
        <v>125.13382580799639</v>
      </c>
      <c r="V32" s="21">
        <v>130.97556480434883</v>
      </c>
      <c r="W32" s="21">
        <v>135.71057708125744</v>
      </c>
      <c r="X32" s="21">
        <v>130.53055917677841</v>
      </c>
      <c r="Y32" s="21">
        <v>137.00582515962157</v>
      </c>
      <c r="Z32" s="21">
        <v>141.04789198385788</v>
      </c>
      <c r="AA32" s="21">
        <v>145.38914578985421</v>
      </c>
      <c r="AB32" s="21">
        <v>141.91677720271321</v>
      </c>
      <c r="AC32" s="21">
        <v>143.58107544876421</v>
      </c>
      <c r="AD32" s="21">
        <v>144.53347459936123</v>
      </c>
      <c r="AE32" s="21">
        <v>137.1972077147677</v>
      </c>
      <c r="AF32" s="21">
        <v>136.25867616569997</v>
      </c>
      <c r="AG32" s="21">
        <v>141.91475873069501</v>
      </c>
      <c r="AH32" s="21">
        <v>144.06769523066433</v>
      </c>
      <c r="AI32" s="51">
        <v>140.08444904075611</v>
      </c>
      <c r="AJ32" s="51">
        <v>136.96066699877494</v>
      </c>
      <c r="AK32" s="51">
        <v>132.44546236744495</v>
      </c>
      <c r="AL32" s="51">
        <v>133.43016066591139</v>
      </c>
      <c r="AM32" s="51">
        <v>137.13203108203328</v>
      </c>
      <c r="AN32" s="51">
        <v>136.66590349041215</v>
      </c>
      <c r="AO32" s="51">
        <v>136.03143666736145</v>
      </c>
      <c r="AP32" s="51">
        <v>130.22230480612353</v>
      </c>
      <c r="AQ32" s="51">
        <v>125.73106435392947</v>
      </c>
      <c r="AR32" s="21">
        <v>124.30560475408797</v>
      </c>
      <c r="AS32" s="21">
        <v>130.31041117292492</v>
      </c>
      <c r="AT32" s="21">
        <v>129.74784363013325</v>
      </c>
      <c r="AU32" s="21">
        <v>130.87341244049003</v>
      </c>
      <c r="AV32" s="21">
        <v>126.69059534755363</v>
      </c>
      <c r="AW32" s="21">
        <v>128.93922353434391</v>
      </c>
      <c r="AX32" s="21">
        <v>129.19750816989358</v>
      </c>
      <c r="AY32" s="21">
        <v>129.99798733536923</v>
      </c>
      <c r="AZ32" s="21">
        <v>128.11687328848697</v>
      </c>
      <c r="BA32" s="21">
        <v>128.92865401273156</v>
      </c>
      <c r="BB32" s="21">
        <v>129.26975910234501</v>
      </c>
      <c r="BC32" s="21">
        <v>125.3276459797148</v>
      </c>
      <c r="BD32" s="21">
        <v>126.13841939345889</v>
      </c>
      <c r="BE32" s="21">
        <v>123.4618787281678</v>
      </c>
      <c r="BF32" s="21">
        <v>123.7239564688342</v>
      </c>
      <c r="BG32" s="21">
        <v>121.90299870419625</v>
      </c>
      <c r="BH32" s="21">
        <v>125.52001879476384</v>
      </c>
      <c r="BI32" s="21">
        <v>127.23815306512383</v>
      </c>
      <c r="BJ32" s="21"/>
      <c r="BK32" s="21"/>
      <c r="BL32" s="21"/>
      <c r="BM32" s="21"/>
      <c r="BN32" s="21"/>
      <c r="BO32" s="21"/>
    </row>
    <row r="33" spans="1:67" x14ac:dyDescent="0.2">
      <c r="A33" s="20" t="str">
        <f t="shared" si="1"/>
        <v>mwg_n_QU_6</v>
      </c>
      <c r="B33" s="19" t="s">
        <v>3494</v>
      </c>
      <c r="C33" s="19" t="s">
        <v>503</v>
      </c>
      <c r="D33" s="19">
        <v>6</v>
      </c>
      <c r="E33" s="21">
        <v>100</v>
      </c>
      <c r="F33" s="21">
        <v>94.017178446906911</v>
      </c>
      <c r="G33" s="21">
        <v>96.525825107862701</v>
      </c>
      <c r="H33" s="21">
        <v>94.568414998329871</v>
      </c>
      <c r="I33" s="21">
        <v>98.016657431383862</v>
      </c>
      <c r="J33" s="21">
        <v>96.206060705474215</v>
      </c>
      <c r="K33" s="21">
        <v>107.86306195450453</v>
      </c>
      <c r="L33" s="21">
        <v>109.92885821482838</v>
      </c>
      <c r="M33" s="21">
        <v>109.20865246622635</v>
      </c>
      <c r="N33" s="21">
        <v>107.56404138879742</v>
      </c>
      <c r="O33" s="21">
        <v>107.80659913211291</v>
      </c>
      <c r="P33" s="21">
        <v>107.17597857090281</v>
      </c>
      <c r="Q33" s="21">
        <v>106.10737979239642</v>
      </c>
      <c r="R33" s="21">
        <v>107.52677368256627</v>
      </c>
      <c r="S33" s="21">
        <v>107.10552236741337</v>
      </c>
      <c r="T33" s="21">
        <v>108.08435884009478</v>
      </c>
      <c r="U33" s="21">
        <v>109.86773607727342</v>
      </c>
      <c r="V33" s="21">
        <v>113.08179411152919</v>
      </c>
      <c r="W33" s="21">
        <v>110.4452065614294</v>
      </c>
      <c r="X33" s="21">
        <v>113.66369990624408</v>
      </c>
      <c r="Y33" s="21">
        <v>115.66518224043125</v>
      </c>
      <c r="Z33" s="21">
        <v>114.22566482725971</v>
      </c>
      <c r="AA33" s="21">
        <v>116.98309854470732</v>
      </c>
      <c r="AB33" s="21">
        <v>115.97043289038828</v>
      </c>
      <c r="AC33" s="21">
        <v>116.74394750241386</v>
      </c>
      <c r="AD33" s="21">
        <v>120.85242739863816</v>
      </c>
      <c r="AE33" s="21">
        <v>119.34081462811467</v>
      </c>
      <c r="AF33" s="21">
        <v>120.24981529708685</v>
      </c>
      <c r="AG33" s="21">
        <v>120.57304764152575</v>
      </c>
      <c r="AH33" s="21">
        <v>121.63390810033761</v>
      </c>
      <c r="AI33" s="51">
        <v>123.00843577726543</v>
      </c>
      <c r="AJ33" s="51">
        <v>117.55246864159601</v>
      </c>
      <c r="AK33" s="51">
        <v>115.34497639982604</v>
      </c>
      <c r="AL33" s="51">
        <v>117.38040315263774</v>
      </c>
      <c r="AM33" s="51">
        <v>117.35714421043102</v>
      </c>
      <c r="AN33" s="51">
        <v>116.37532092074659</v>
      </c>
      <c r="AO33" s="51">
        <v>115.04145969356136</v>
      </c>
      <c r="AP33" s="51">
        <v>111.27878890026174</v>
      </c>
      <c r="AQ33" s="51">
        <v>113.91059626067737</v>
      </c>
      <c r="AR33" s="21">
        <v>112.04920320140313</v>
      </c>
      <c r="AS33" s="21">
        <v>115.97136476723495</v>
      </c>
      <c r="AT33" s="21">
        <v>117.33357587198495</v>
      </c>
      <c r="AU33" s="21">
        <v>117.23145793726948</v>
      </c>
      <c r="AV33" s="21">
        <v>110.78716768230161</v>
      </c>
      <c r="AW33" s="21">
        <v>107.28198631732153</v>
      </c>
      <c r="AX33" s="21">
        <v>109.38657474959047</v>
      </c>
      <c r="AY33" s="21">
        <v>107.42072885487428</v>
      </c>
      <c r="AZ33" s="21">
        <v>101.47994880150735</v>
      </c>
      <c r="BA33" s="21">
        <v>104.74168519927842</v>
      </c>
      <c r="BB33" s="21">
        <v>108.31945054022363</v>
      </c>
      <c r="BC33" s="21">
        <v>104.46232275477772</v>
      </c>
      <c r="BD33" s="21">
        <v>104.84869702852946</v>
      </c>
      <c r="BE33" s="21">
        <v>105.3543950039217</v>
      </c>
      <c r="BF33" s="21">
        <v>106.64031917135355</v>
      </c>
      <c r="BG33" s="21">
        <v>109.16358992953337</v>
      </c>
      <c r="BH33" s="21">
        <v>108.87118218025881</v>
      </c>
      <c r="BI33" s="21">
        <v>108.12878517141446</v>
      </c>
      <c r="BJ33" s="21"/>
      <c r="BK33" s="21"/>
      <c r="BL33" s="21"/>
      <c r="BM33" s="21"/>
      <c r="BN33" s="21"/>
      <c r="BO33" s="21"/>
    </row>
    <row r="34" spans="1:67" x14ac:dyDescent="0.2">
      <c r="A34" s="20" t="str">
        <f t="shared" si="1"/>
        <v>mwg_n_QU_7</v>
      </c>
      <c r="B34" s="19" t="s">
        <v>3494</v>
      </c>
      <c r="C34" s="19" t="s">
        <v>503</v>
      </c>
      <c r="D34" s="19">
        <v>7</v>
      </c>
      <c r="E34" s="21">
        <v>100</v>
      </c>
      <c r="F34" s="21">
        <v>98.678106097501086</v>
      </c>
      <c r="G34" s="21">
        <v>95.944758938226556</v>
      </c>
      <c r="H34" s="21">
        <v>100.4211146949815</v>
      </c>
      <c r="I34" s="21">
        <v>104.10831424910214</v>
      </c>
      <c r="J34" s="21">
        <v>102.08540953880572</v>
      </c>
      <c r="K34" s="21">
        <v>107.07042244868322</v>
      </c>
      <c r="L34" s="21">
        <v>101.5866668489008</v>
      </c>
      <c r="M34" s="21">
        <v>100.61315584129058</v>
      </c>
      <c r="N34" s="21">
        <v>99.187542938208182</v>
      </c>
      <c r="O34" s="21">
        <v>99.341103730188237</v>
      </c>
      <c r="P34" s="21">
        <v>97.414172751623241</v>
      </c>
      <c r="Q34" s="21">
        <v>96.354504050831338</v>
      </c>
      <c r="R34" s="21">
        <v>97.976365680448183</v>
      </c>
      <c r="S34" s="21">
        <v>97.899029355316657</v>
      </c>
      <c r="T34" s="21">
        <v>100.0738366181503</v>
      </c>
      <c r="U34" s="21">
        <v>103.70787884911337</v>
      </c>
      <c r="V34" s="21">
        <v>111.78110363396925</v>
      </c>
      <c r="W34" s="21">
        <v>115.95869039262952</v>
      </c>
      <c r="X34" s="21">
        <v>111.13131870589368</v>
      </c>
      <c r="Y34" s="21">
        <v>114.75450362028124</v>
      </c>
      <c r="Z34" s="21">
        <v>115.48889198962864</v>
      </c>
      <c r="AA34" s="21">
        <v>120.7798382985992</v>
      </c>
      <c r="AB34" s="21">
        <v>117.21437994081994</v>
      </c>
      <c r="AC34" s="21">
        <v>114.56193270335777</v>
      </c>
      <c r="AD34" s="21">
        <v>117.48150329990051</v>
      </c>
      <c r="AE34" s="21">
        <v>116.05202589593189</v>
      </c>
      <c r="AF34" s="21">
        <v>115.48719344054336</v>
      </c>
      <c r="AG34" s="21">
        <v>112.29185926506861</v>
      </c>
      <c r="AH34" s="21">
        <v>114.08914375341502</v>
      </c>
      <c r="AI34" s="51">
        <v>114.80795422742318</v>
      </c>
      <c r="AJ34" s="51">
        <v>110.93049115153207</v>
      </c>
      <c r="AK34" s="51">
        <v>106.44950393155941</v>
      </c>
      <c r="AL34" s="51">
        <v>109.60684444977935</v>
      </c>
      <c r="AM34" s="51">
        <v>111.91766344111474</v>
      </c>
      <c r="AN34" s="51">
        <v>114.72520794365657</v>
      </c>
      <c r="AO34" s="51">
        <v>114.7365548169154</v>
      </c>
      <c r="AP34" s="51">
        <v>110.06686777574568</v>
      </c>
      <c r="AQ34" s="51">
        <v>100.79754573427155</v>
      </c>
      <c r="AR34" s="21">
        <v>100.80635295302451</v>
      </c>
      <c r="AS34" s="21">
        <v>106.63351539684875</v>
      </c>
      <c r="AT34" s="21">
        <v>107.18984292667474</v>
      </c>
      <c r="AU34" s="21">
        <v>108.66510516760506</v>
      </c>
      <c r="AV34" s="21">
        <v>103.50084824085309</v>
      </c>
      <c r="AW34" s="21">
        <v>102.40319107476054</v>
      </c>
      <c r="AX34" s="21">
        <v>103.11623233668269</v>
      </c>
      <c r="AY34" s="21">
        <v>103.76558865733409</v>
      </c>
      <c r="AZ34" s="21">
        <v>100.08899228334049</v>
      </c>
      <c r="BA34" s="21">
        <v>102.76128643596481</v>
      </c>
      <c r="BB34" s="21">
        <v>106.68629900115774</v>
      </c>
      <c r="BC34" s="21">
        <v>104.44416798958325</v>
      </c>
      <c r="BD34" s="21">
        <v>104.56124344394264</v>
      </c>
      <c r="BE34" s="21">
        <v>103.75796711382984</v>
      </c>
      <c r="BF34" s="21">
        <v>103.00633358206525</v>
      </c>
      <c r="BG34" s="21">
        <v>105.29293216590993</v>
      </c>
      <c r="BH34" s="21">
        <v>103.26537196023689</v>
      </c>
      <c r="BI34" s="21">
        <v>101.6281375391904</v>
      </c>
      <c r="BJ34" s="21"/>
      <c r="BK34" s="21"/>
      <c r="BL34" s="21"/>
      <c r="BM34" s="21"/>
      <c r="BN34" s="21"/>
      <c r="BO34" s="21"/>
    </row>
    <row r="35" spans="1:67" x14ac:dyDescent="0.2">
      <c r="A35" s="20" t="str">
        <f t="shared" si="1"/>
        <v>mwg_n_QU_8</v>
      </c>
      <c r="B35" s="19" t="s">
        <v>3494</v>
      </c>
      <c r="C35" s="19" t="s">
        <v>503</v>
      </c>
      <c r="D35" s="19">
        <v>8</v>
      </c>
      <c r="E35" s="21">
        <v>100</v>
      </c>
      <c r="F35" s="21">
        <v>97.598211768095638</v>
      </c>
      <c r="G35" s="21">
        <v>98.392497949081232</v>
      </c>
      <c r="H35" s="21">
        <v>100.1101604199788</v>
      </c>
      <c r="I35" s="21">
        <v>103.85387334494813</v>
      </c>
      <c r="J35" s="21">
        <v>102.66320815277368</v>
      </c>
      <c r="K35" s="21">
        <v>109.73301119771655</v>
      </c>
      <c r="L35" s="21">
        <v>108.02079842940383</v>
      </c>
      <c r="M35" s="21">
        <v>109.05835115368777</v>
      </c>
      <c r="N35" s="21">
        <v>109.68406529661642</v>
      </c>
      <c r="O35" s="21">
        <v>109.99400111884184</v>
      </c>
      <c r="P35" s="21">
        <v>107.18595458218114</v>
      </c>
      <c r="Q35" s="21">
        <v>104.49193195168189</v>
      </c>
      <c r="R35" s="21">
        <v>106.43429882609352</v>
      </c>
      <c r="S35" s="21">
        <v>107.02156185414044</v>
      </c>
      <c r="T35" s="21">
        <v>109.37212360632265</v>
      </c>
      <c r="U35" s="21">
        <v>111.8500692106724</v>
      </c>
      <c r="V35" s="21">
        <v>112.12907969105186</v>
      </c>
      <c r="W35" s="21">
        <v>113.37726039578857</v>
      </c>
      <c r="X35" s="21">
        <v>112.13843161960813</v>
      </c>
      <c r="Y35" s="21">
        <v>115.41577916020907</v>
      </c>
      <c r="Z35" s="21">
        <v>117.16428726121602</v>
      </c>
      <c r="AA35" s="21">
        <v>119.26063039811936</v>
      </c>
      <c r="AB35" s="21">
        <v>122.01250390221112</v>
      </c>
      <c r="AC35" s="21">
        <v>119.68816810868563</v>
      </c>
      <c r="AD35" s="21">
        <v>124.19089363330531</v>
      </c>
      <c r="AE35" s="21">
        <v>122.0294201588034</v>
      </c>
      <c r="AF35" s="21">
        <v>122.38662393742045</v>
      </c>
      <c r="AG35" s="21">
        <v>124.35497295918366</v>
      </c>
      <c r="AH35" s="21">
        <v>127.73986081349902</v>
      </c>
      <c r="AI35" s="51">
        <v>126.92422438986119</v>
      </c>
      <c r="AJ35" s="51">
        <v>123.57667406789182</v>
      </c>
      <c r="AK35" s="51">
        <v>122.23508422706824</v>
      </c>
      <c r="AL35" s="51">
        <v>124.82470590982572</v>
      </c>
      <c r="AM35" s="51">
        <v>125.3470315197163</v>
      </c>
      <c r="AN35" s="51">
        <v>124.25659459175391</v>
      </c>
      <c r="AO35" s="51">
        <v>123.74649256770611</v>
      </c>
      <c r="AP35" s="51">
        <v>118.77779966249203</v>
      </c>
      <c r="AQ35" s="51">
        <v>114.6354629454525</v>
      </c>
      <c r="AR35" s="21">
        <v>112.9196534059173</v>
      </c>
      <c r="AS35" s="21">
        <v>118.44858751623366</v>
      </c>
      <c r="AT35" s="21">
        <v>118.29800605368285</v>
      </c>
      <c r="AU35" s="21">
        <v>120.10002336140046</v>
      </c>
      <c r="AV35" s="21">
        <v>115.26263295754696</v>
      </c>
      <c r="AW35" s="21">
        <v>114.96859652950538</v>
      </c>
      <c r="AX35" s="21">
        <v>116.23445080779771</v>
      </c>
      <c r="AY35" s="21">
        <v>116.70570573082979</v>
      </c>
      <c r="AZ35" s="21">
        <v>110.9035222175368</v>
      </c>
      <c r="BA35" s="21">
        <v>114.0363390452968</v>
      </c>
      <c r="BB35" s="21">
        <v>116.35870850569535</v>
      </c>
      <c r="BC35" s="21">
        <v>114.40012016776851</v>
      </c>
      <c r="BD35" s="21">
        <v>114.02629027761328</v>
      </c>
      <c r="BE35" s="21">
        <v>112.28831058184086</v>
      </c>
      <c r="BF35" s="21">
        <v>112.70964949590993</v>
      </c>
      <c r="BG35" s="21">
        <v>113.85274989869446</v>
      </c>
      <c r="BH35" s="21">
        <v>116.8390959396975</v>
      </c>
      <c r="BI35" s="21">
        <v>116.90108755611766</v>
      </c>
      <c r="BJ35" s="21"/>
      <c r="BK35" s="21"/>
      <c r="BL35" s="21"/>
      <c r="BM35" s="21"/>
      <c r="BN35" s="21"/>
      <c r="BO35" s="21"/>
    </row>
    <row r="36" spans="1:67" x14ac:dyDescent="0.2">
      <c r="A36" s="20" t="str">
        <f t="shared" si="1"/>
        <v>mwg_n_QU_9</v>
      </c>
      <c r="B36" s="19" t="s">
        <v>3494</v>
      </c>
      <c r="C36" s="19" t="s">
        <v>503</v>
      </c>
      <c r="D36" s="19">
        <v>9</v>
      </c>
      <c r="E36" s="21">
        <v>100</v>
      </c>
      <c r="F36" s="21">
        <v>96.794210809338281</v>
      </c>
      <c r="G36" s="21">
        <v>95.598523466781415</v>
      </c>
      <c r="H36" s="21">
        <v>100.25116037449813</v>
      </c>
      <c r="I36" s="21">
        <v>103.4256076325545</v>
      </c>
      <c r="J36" s="21">
        <v>100.02449415162292</v>
      </c>
      <c r="K36" s="21">
        <v>109.38135985287296</v>
      </c>
      <c r="L36" s="21">
        <v>108.68812301844419</v>
      </c>
      <c r="M36" s="21">
        <v>108.01258688405255</v>
      </c>
      <c r="N36" s="21">
        <v>106.33988040822524</v>
      </c>
      <c r="O36" s="21">
        <v>108.11890798522099</v>
      </c>
      <c r="P36" s="21">
        <v>104.40606344301162</v>
      </c>
      <c r="Q36" s="21">
        <v>102.58187347035926</v>
      </c>
      <c r="R36" s="21">
        <v>103.96572104244808</v>
      </c>
      <c r="S36" s="21">
        <v>104.27686044114313</v>
      </c>
      <c r="T36" s="21">
        <v>106.62394981942414</v>
      </c>
      <c r="U36" s="21">
        <v>108.3953757652493</v>
      </c>
      <c r="V36" s="21">
        <v>111.18382357055083</v>
      </c>
      <c r="W36" s="21">
        <v>111.84793428597757</v>
      </c>
      <c r="X36" s="21">
        <v>110.63156785499915</v>
      </c>
      <c r="Y36" s="21">
        <v>115.98591549735049</v>
      </c>
      <c r="Z36" s="21">
        <v>118.92102121288023</v>
      </c>
      <c r="AA36" s="21">
        <v>121.99186961831016</v>
      </c>
      <c r="AB36" s="21">
        <v>119.70757134167411</v>
      </c>
      <c r="AC36" s="21">
        <v>119.92335005791767</v>
      </c>
      <c r="AD36" s="21">
        <v>123.03040477696369</v>
      </c>
      <c r="AE36" s="21">
        <v>120.76801994952196</v>
      </c>
      <c r="AF36" s="21">
        <v>121.21484941806817</v>
      </c>
      <c r="AG36" s="21">
        <v>122.62155266309564</v>
      </c>
      <c r="AH36" s="21">
        <v>122.48722740735127</v>
      </c>
      <c r="AI36" s="51">
        <v>121.7595121777137</v>
      </c>
      <c r="AJ36" s="51">
        <v>118.58955939840195</v>
      </c>
      <c r="AK36" s="51">
        <v>114.98841907336657</v>
      </c>
      <c r="AL36" s="51">
        <v>115.61802632401907</v>
      </c>
      <c r="AM36" s="51">
        <v>114.68013306694405</v>
      </c>
      <c r="AN36" s="51">
        <v>115.5823636852996</v>
      </c>
      <c r="AO36" s="51">
        <v>111.9792683416097</v>
      </c>
      <c r="AP36" s="51">
        <v>110.23066134612105</v>
      </c>
      <c r="AQ36" s="51">
        <v>108.59806288798342</v>
      </c>
      <c r="AR36" s="21">
        <v>109.33267218369087</v>
      </c>
      <c r="AS36" s="21">
        <v>114.72837839177055</v>
      </c>
      <c r="AT36" s="21">
        <v>112.35292399964649</v>
      </c>
      <c r="AU36" s="21">
        <v>111.24560194786122</v>
      </c>
      <c r="AV36" s="21">
        <v>107.08819096768461</v>
      </c>
      <c r="AW36" s="21">
        <v>107.40029061626146</v>
      </c>
      <c r="AX36" s="21">
        <v>108.29480099624709</v>
      </c>
      <c r="AY36" s="21">
        <v>107.83600701874754</v>
      </c>
      <c r="AZ36" s="21">
        <v>107.95664703953626</v>
      </c>
      <c r="BA36" s="21">
        <v>110.4513327283871</v>
      </c>
      <c r="BB36" s="21">
        <v>113.07523176179839</v>
      </c>
      <c r="BC36" s="21">
        <v>111.55952496805045</v>
      </c>
      <c r="BD36" s="21">
        <v>112.40113620326471</v>
      </c>
      <c r="BE36" s="21">
        <v>110.19703396492146</v>
      </c>
      <c r="BF36" s="21">
        <v>110.87126071354487</v>
      </c>
      <c r="BG36" s="21">
        <v>109.37545242155294</v>
      </c>
      <c r="BH36" s="21">
        <v>110.44403743487827</v>
      </c>
      <c r="BI36" s="21">
        <v>109.42034918450338</v>
      </c>
      <c r="BJ36" s="21"/>
      <c r="BK36" s="21"/>
      <c r="BL36" s="21"/>
      <c r="BM36" s="21"/>
      <c r="BN36" s="21"/>
      <c r="BO36" s="21"/>
    </row>
    <row r="37" spans="1:67" x14ac:dyDescent="0.2">
      <c r="A37" s="20" t="str">
        <f t="shared" si="1"/>
        <v>mwg_n_QU_10</v>
      </c>
      <c r="B37" s="19" t="s">
        <v>3494</v>
      </c>
      <c r="C37" s="19" t="s">
        <v>503</v>
      </c>
      <c r="D37" s="19">
        <v>10</v>
      </c>
      <c r="E37" s="21">
        <v>100</v>
      </c>
      <c r="F37" s="21">
        <v>87.869773027739726</v>
      </c>
      <c r="G37" s="21">
        <v>87.656691238211152</v>
      </c>
      <c r="H37" s="21">
        <v>86.05900225417777</v>
      </c>
      <c r="I37" s="21">
        <v>89.48939510113739</v>
      </c>
      <c r="J37" s="21">
        <v>88.159504434606191</v>
      </c>
      <c r="K37" s="21">
        <v>95.54111344178807</v>
      </c>
      <c r="L37" s="21">
        <v>96.244054689850771</v>
      </c>
      <c r="M37" s="21">
        <v>95.990242378530198</v>
      </c>
      <c r="N37" s="21">
        <v>95.381215513040033</v>
      </c>
      <c r="O37" s="21">
        <v>96.736434558664172</v>
      </c>
      <c r="P37" s="21">
        <v>95.228871263546964</v>
      </c>
      <c r="Q37" s="21">
        <v>95.040060421215429</v>
      </c>
      <c r="R37" s="21">
        <v>96.385441815330935</v>
      </c>
      <c r="S37" s="21">
        <v>96.364637655793658</v>
      </c>
      <c r="T37" s="21">
        <v>98.062843213122292</v>
      </c>
      <c r="U37" s="21">
        <v>99.935037885340776</v>
      </c>
      <c r="V37" s="21">
        <v>102.48360756743726</v>
      </c>
      <c r="W37" s="21">
        <v>102.90520795502611</v>
      </c>
      <c r="X37" s="21">
        <v>99.895404921694634</v>
      </c>
      <c r="Y37" s="21">
        <v>102.03908845437684</v>
      </c>
      <c r="Z37" s="21">
        <v>102.55115265366798</v>
      </c>
      <c r="AA37" s="21">
        <v>105.109867793519</v>
      </c>
      <c r="AB37" s="21">
        <v>105.54172185894313</v>
      </c>
      <c r="AC37" s="21">
        <v>103.14971788670881</v>
      </c>
      <c r="AD37" s="21">
        <v>105.87958254005659</v>
      </c>
      <c r="AE37" s="21">
        <v>102.92091654641051</v>
      </c>
      <c r="AF37" s="21">
        <v>102.21546991156838</v>
      </c>
      <c r="AG37" s="21">
        <v>102.82325605976108</v>
      </c>
      <c r="AH37" s="21">
        <v>103.91099860990008</v>
      </c>
      <c r="AI37" s="51">
        <v>103.02066071359451</v>
      </c>
      <c r="AJ37" s="51">
        <v>101.65556458720681</v>
      </c>
      <c r="AK37" s="51">
        <v>100.08729565770274</v>
      </c>
      <c r="AL37" s="51">
        <v>102.38781271162156</v>
      </c>
      <c r="AM37" s="51">
        <v>101.5704634612232</v>
      </c>
      <c r="AN37" s="51">
        <v>101.35639873677096</v>
      </c>
      <c r="AO37" s="51">
        <v>99.167645353984156</v>
      </c>
      <c r="AP37" s="51">
        <v>97.383402535609235</v>
      </c>
      <c r="AQ37" s="51">
        <v>97.752187175181319</v>
      </c>
      <c r="AR37" s="21">
        <v>97.019652998638094</v>
      </c>
      <c r="AS37" s="21">
        <v>100.89473118148777</v>
      </c>
      <c r="AT37" s="21">
        <v>99.427374608482637</v>
      </c>
      <c r="AU37" s="21">
        <v>98.91396418283253</v>
      </c>
      <c r="AV37" s="21">
        <v>96.774632712174537</v>
      </c>
      <c r="AW37" s="21">
        <v>96.205777112914106</v>
      </c>
      <c r="AX37" s="21">
        <v>97.225285918021612</v>
      </c>
      <c r="AY37" s="21">
        <v>97.589339530213906</v>
      </c>
      <c r="AZ37" s="21">
        <v>95.287364237450873</v>
      </c>
      <c r="BA37" s="21">
        <v>95.978557182109057</v>
      </c>
      <c r="BB37" s="21">
        <v>97.99483504963878</v>
      </c>
      <c r="BC37" s="21">
        <v>96.368789611606658</v>
      </c>
      <c r="BD37" s="21">
        <v>96.276623166356714</v>
      </c>
      <c r="BE37" s="21">
        <v>95.832192469370142</v>
      </c>
      <c r="BF37" s="21">
        <v>96.76006157648446</v>
      </c>
      <c r="BG37" s="21">
        <v>97.021756073612764</v>
      </c>
      <c r="BH37" s="21">
        <v>97.302934888807684</v>
      </c>
      <c r="BI37" s="21">
        <v>97.216254440781398</v>
      </c>
      <c r="BJ37" s="21"/>
      <c r="BK37" s="21"/>
      <c r="BL37" s="21"/>
      <c r="BM37" s="21"/>
      <c r="BN37" s="21"/>
      <c r="BO37" s="21"/>
    </row>
    <row r="38" spans="1:67" x14ac:dyDescent="0.2">
      <c r="A38" s="20" t="str">
        <f t="shared" si="1"/>
        <v>mwg_n_QU_11</v>
      </c>
      <c r="B38" s="19" t="s">
        <v>3494</v>
      </c>
      <c r="C38" s="19" t="s">
        <v>503</v>
      </c>
      <c r="D38" s="19">
        <v>11</v>
      </c>
      <c r="E38" s="21">
        <v>100</v>
      </c>
      <c r="F38" s="21">
        <v>93.303333193524935</v>
      </c>
      <c r="G38" s="21">
        <v>94.910531636582078</v>
      </c>
      <c r="H38" s="21">
        <v>88.424838843286565</v>
      </c>
      <c r="I38" s="21">
        <v>91.10387922412842</v>
      </c>
      <c r="J38" s="21">
        <v>89.373513921356164</v>
      </c>
      <c r="K38" s="21">
        <v>97.039288439975195</v>
      </c>
      <c r="L38" s="21">
        <v>99.043288268919014</v>
      </c>
      <c r="M38" s="21">
        <v>99.049910165228511</v>
      </c>
      <c r="N38" s="21">
        <v>98.786372767459667</v>
      </c>
      <c r="O38" s="21">
        <v>101.13729948138619</v>
      </c>
      <c r="P38" s="21">
        <v>99.493351192933929</v>
      </c>
      <c r="Q38" s="21">
        <v>98.486486385062506</v>
      </c>
      <c r="R38" s="21">
        <v>100.68223701528531</v>
      </c>
      <c r="S38" s="21">
        <v>101.18810338690463</v>
      </c>
      <c r="T38" s="21">
        <v>102.80940801512286</v>
      </c>
      <c r="U38" s="21">
        <v>105.07514410866634</v>
      </c>
      <c r="V38" s="21">
        <v>108.51112652435735</v>
      </c>
      <c r="W38" s="21">
        <v>112.8593373416321</v>
      </c>
      <c r="X38" s="21">
        <v>106.89072104112944</v>
      </c>
      <c r="Y38" s="21">
        <v>110.93900973030972</v>
      </c>
      <c r="Z38" s="21">
        <v>114.02082792963002</v>
      </c>
      <c r="AA38" s="21">
        <v>118.6305327324273</v>
      </c>
      <c r="AB38" s="21">
        <v>120.42870622654122</v>
      </c>
      <c r="AC38" s="21">
        <v>117.15715545555037</v>
      </c>
      <c r="AD38" s="21">
        <v>120.35898903550715</v>
      </c>
      <c r="AE38" s="21">
        <v>115.33725911078112</v>
      </c>
      <c r="AF38" s="21">
        <v>113.18166575450552</v>
      </c>
      <c r="AG38" s="21">
        <v>113.27240218193</v>
      </c>
      <c r="AH38" s="21">
        <v>114.50605400711579</v>
      </c>
      <c r="AI38" s="51">
        <v>115.91129199140482</v>
      </c>
      <c r="AJ38" s="51">
        <v>113.08803560607885</v>
      </c>
      <c r="AK38" s="51">
        <v>111.98241253880008</v>
      </c>
      <c r="AL38" s="51">
        <v>113.78415181053283</v>
      </c>
      <c r="AM38" s="51">
        <v>111.33166212951858</v>
      </c>
      <c r="AN38" s="51">
        <v>111.68040645067738</v>
      </c>
      <c r="AO38" s="51">
        <v>109.97956110589209</v>
      </c>
      <c r="AP38" s="51">
        <v>106.59887969660713</v>
      </c>
      <c r="AQ38" s="51">
        <v>106.11231688019687</v>
      </c>
      <c r="AR38" s="21">
        <v>106.48739677794643</v>
      </c>
      <c r="AS38" s="21">
        <v>110.05108631830286</v>
      </c>
      <c r="AT38" s="21">
        <v>108.23609335612964</v>
      </c>
      <c r="AU38" s="21">
        <v>106.82781496825004</v>
      </c>
      <c r="AV38" s="21">
        <v>105.21494429069904</v>
      </c>
      <c r="AW38" s="21">
        <v>106.75045551675433</v>
      </c>
      <c r="AX38" s="21">
        <v>106.5000206004693</v>
      </c>
      <c r="AY38" s="21">
        <v>107.48279574393516</v>
      </c>
      <c r="AZ38" s="21">
        <v>105.64809962698729</v>
      </c>
      <c r="BA38" s="21">
        <v>107.50735326444251</v>
      </c>
      <c r="BB38" s="21">
        <v>107.97770346164816</v>
      </c>
      <c r="BC38" s="21">
        <v>104.53949805771427</v>
      </c>
      <c r="BD38" s="21">
        <v>105.42908083896778</v>
      </c>
      <c r="BE38" s="21">
        <v>104.68402269503333</v>
      </c>
      <c r="BF38" s="21">
        <v>106.05033565985001</v>
      </c>
      <c r="BG38" s="21">
        <v>105.08319242331154</v>
      </c>
      <c r="BH38" s="21">
        <v>106.06404736531962</v>
      </c>
      <c r="BI38" s="21">
        <v>108.12353940275943</v>
      </c>
      <c r="BJ38" s="21"/>
      <c r="BK38" s="21"/>
      <c r="BL38" s="21"/>
      <c r="BM38" s="21"/>
      <c r="BN38" s="21"/>
      <c r="BO38" s="21"/>
    </row>
    <row r="39" spans="1:67" x14ac:dyDescent="0.2">
      <c r="A39" s="20" t="str">
        <f t="shared" si="1"/>
        <v>mwg_n_QU_12</v>
      </c>
      <c r="B39" s="19" t="s">
        <v>3494</v>
      </c>
      <c r="C39" s="19" t="s">
        <v>503</v>
      </c>
      <c r="D39" s="19">
        <v>12</v>
      </c>
      <c r="E39" s="21">
        <v>100</v>
      </c>
      <c r="F39" s="21">
        <v>102.92047339791061</v>
      </c>
      <c r="G39" s="21">
        <v>106.000291076442</v>
      </c>
      <c r="H39" s="21">
        <v>109.11226434919293</v>
      </c>
      <c r="I39" s="21">
        <v>113.28408325725175</v>
      </c>
      <c r="J39" s="21">
        <v>111.2774363069438</v>
      </c>
      <c r="K39" s="21">
        <v>120.72656922848441</v>
      </c>
      <c r="L39" s="21">
        <v>121.68335231224748</v>
      </c>
      <c r="M39" s="21">
        <v>121.69009120418085</v>
      </c>
      <c r="N39" s="21">
        <v>120.91106021877864</v>
      </c>
      <c r="O39" s="21">
        <v>121.8022087455747</v>
      </c>
      <c r="P39" s="21">
        <v>120.56237112227859</v>
      </c>
      <c r="Q39" s="21">
        <v>120.07444495848712</v>
      </c>
      <c r="R39" s="21">
        <v>120.07582217550612</v>
      </c>
      <c r="S39" s="21">
        <v>118.894152649707</v>
      </c>
      <c r="T39" s="21">
        <v>121.19339328835646</v>
      </c>
      <c r="U39" s="21">
        <v>123.19802191904512</v>
      </c>
      <c r="V39" s="21">
        <v>124.90231704744332</v>
      </c>
      <c r="W39" s="21">
        <v>123.82965449689307</v>
      </c>
      <c r="X39" s="21">
        <v>122.54176615412963</v>
      </c>
      <c r="Y39" s="21">
        <v>125.64766771343827</v>
      </c>
      <c r="Z39" s="21">
        <v>126.05793119688317</v>
      </c>
      <c r="AA39" s="21">
        <v>129.14973766115125</v>
      </c>
      <c r="AB39" s="21">
        <v>127.26664175395391</v>
      </c>
      <c r="AC39" s="21">
        <v>127.14387381496776</v>
      </c>
      <c r="AD39" s="21">
        <v>129.21029355499664</v>
      </c>
      <c r="AE39" s="21">
        <v>128.78875185797204</v>
      </c>
      <c r="AF39" s="21">
        <v>129.03734693926893</v>
      </c>
      <c r="AG39" s="21">
        <v>132.04691105973603</v>
      </c>
      <c r="AH39" s="21">
        <v>134.05622165257199</v>
      </c>
      <c r="AI39" s="51">
        <v>137.41811762266502</v>
      </c>
      <c r="AJ39" s="51">
        <v>135.71302019692132</v>
      </c>
      <c r="AK39" s="51">
        <v>132.70991769297828</v>
      </c>
      <c r="AL39" s="51">
        <v>132.52299406805787</v>
      </c>
      <c r="AM39" s="51">
        <v>131.29416872188727</v>
      </c>
      <c r="AN39" s="51">
        <v>132.39495080470022</v>
      </c>
      <c r="AO39" s="51">
        <v>127.27401282824744</v>
      </c>
      <c r="AP39" s="51">
        <v>124.27560001612305</v>
      </c>
      <c r="AQ39" s="51">
        <v>124.07717402744314</v>
      </c>
      <c r="AR39" s="21">
        <v>123.90414105130205</v>
      </c>
      <c r="AS39" s="21">
        <v>129.98057966456619</v>
      </c>
      <c r="AT39" s="21">
        <v>129.01853370488681</v>
      </c>
      <c r="AU39" s="21">
        <v>127.4536988786853</v>
      </c>
      <c r="AV39" s="21">
        <v>125.92955786349155</v>
      </c>
      <c r="AW39" s="21">
        <v>123.99154519210623</v>
      </c>
      <c r="AX39" s="21">
        <v>125.30565192161738</v>
      </c>
      <c r="AY39" s="21">
        <v>127.69233760803654</v>
      </c>
      <c r="AZ39" s="21">
        <v>127.87241674514895</v>
      </c>
      <c r="BA39" s="21">
        <v>129.647787557844</v>
      </c>
      <c r="BB39" s="21">
        <v>130.13911114046024</v>
      </c>
      <c r="BC39" s="21">
        <v>126.64153066828978</v>
      </c>
      <c r="BD39" s="21">
        <v>123.94707108645196</v>
      </c>
      <c r="BE39" s="21">
        <v>124.16825659941438</v>
      </c>
      <c r="BF39" s="21">
        <v>128.62756168827153</v>
      </c>
      <c r="BG39" s="21">
        <v>125.54021211463957</v>
      </c>
      <c r="BH39" s="21">
        <v>125.72678190639512</v>
      </c>
      <c r="BI39" s="21">
        <v>123.79855712325933</v>
      </c>
      <c r="BJ39" s="21"/>
      <c r="BK39" s="21"/>
      <c r="BL39" s="21"/>
      <c r="BM39" s="21"/>
      <c r="BN39" s="21"/>
      <c r="BO39" s="21"/>
    </row>
    <row r="40" spans="1:67" x14ac:dyDescent="0.2">
      <c r="A40" s="20" t="str">
        <f t="shared" si="1"/>
        <v>mwg_n_QU_13</v>
      </c>
      <c r="B40" s="19" t="s">
        <v>3494</v>
      </c>
      <c r="C40" s="19" t="s">
        <v>503</v>
      </c>
      <c r="D40" s="19">
        <v>13</v>
      </c>
      <c r="E40" s="21">
        <v>100</v>
      </c>
      <c r="F40" s="21">
        <v>100.13381317515683</v>
      </c>
      <c r="G40" s="21">
        <v>100.30334324557654</v>
      </c>
      <c r="H40" s="21">
        <v>101.19104733691233</v>
      </c>
      <c r="I40" s="21">
        <v>104.70657359566431</v>
      </c>
      <c r="J40" s="21">
        <v>102.89498329825393</v>
      </c>
      <c r="K40" s="21">
        <v>111.95754582882103</v>
      </c>
      <c r="L40" s="21">
        <v>112.26057025478302</v>
      </c>
      <c r="M40" s="21">
        <v>111.9517572182292</v>
      </c>
      <c r="N40" s="21">
        <v>111.03322706581346</v>
      </c>
      <c r="O40" s="21">
        <v>113.50608752318425</v>
      </c>
      <c r="P40" s="21">
        <v>110.09904070782571</v>
      </c>
      <c r="Q40" s="21">
        <v>109.52449134069322</v>
      </c>
      <c r="R40" s="21">
        <v>111.28698031191209</v>
      </c>
      <c r="S40" s="21">
        <v>111.85962278572717</v>
      </c>
      <c r="T40" s="21">
        <v>113.19331029848971</v>
      </c>
      <c r="U40" s="21">
        <v>114.37854777796628</v>
      </c>
      <c r="V40" s="21">
        <v>116.12555792401105</v>
      </c>
      <c r="W40" s="21">
        <v>116.2064653895323</v>
      </c>
      <c r="X40" s="21">
        <v>113.84034166865121</v>
      </c>
      <c r="Y40" s="21">
        <v>116.79476478513031</v>
      </c>
      <c r="Z40" s="21">
        <v>120.28508772431408</v>
      </c>
      <c r="AA40" s="21">
        <v>123.21540142256015</v>
      </c>
      <c r="AB40" s="21">
        <v>123.27559908720434</v>
      </c>
      <c r="AC40" s="21">
        <v>121.7116633233432</v>
      </c>
      <c r="AD40" s="21">
        <v>123.48519970955878</v>
      </c>
      <c r="AE40" s="21">
        <v>119.49036826978762</v>
      </c>
      <c r="AF40" s="21">
        <v>119.79334005637261</v>
      </c>
      <c r="AG40" s="21">
        <v>121.92507547603131</v>
      </c>
      <c r="AH40" s="21">
        <v>124.60391991576083</v>
      </c>
      <c r="AI40" s="51">
        <v>125.29583969299993</v>
      </c>
      <c r="AJ40" s="51">
        <v>121.81985638263102</v>
      </c>
      <c r="AK40" s="51">
        <v>119.55494668863733</v>
      </c>
      <c r="AL40" s="51">
        <v>122.30894097467741</v>
      </c>
      <c r="AM40" s="51">
        <v>120.98476730054033</v>
      </c>
      <c r="AN40" s="51">
        <v>120.4446836523414</v>
      </c>
      <c r="AO40" s="51">
        <v>117.89223545559173</v>
      </c>
      <c r="AP40" s="51">
        <v>116.16980786216351</v>
      </c>
      <c r="AQ40" s="51">
        <v>114.95057206737435</v>
      </c>
      <c r="AR40" s="21">
        <v>114.27787164226639</v>
      </c>
      <c r="AS40" s="21">
        <v>118.63769571293408</v>
      </c>
      <c r="AT40" s="21">
        <v>116.92217745012721</v>
      </c>
      <c r="AU40" s="21">
        <v>116.26840668386703</v>
      </c>
      <c r="AV40" s="21">
        <v>113.26013307602341</v>
      </c>
      <c r="AW40" s="21">
        <v>114.91016184701743</v>
      </c>
      <c r="AX40" s="21">
        <v>114.67867633529072</v>
      </c>
      <c r="AY40" s="21">
        <v>114.7891814864269</v>
      </c>
      <c r="AZ40" s="21">
        <v>114.4095465324813</v>
      </c>
      <c r="BA40" s="21">
        <v>115.31888105463449</v>
      </c>
      <c r="BB40" s="21">
        <v>116.78449293479819</v>
      </c>
      <c r="BC40" s="21">
        <v>113.54281645254387</v>
      </c>
      <c r="BD40" s="21">
        <v>114.79401005012488</v>
      </c>
      <c r="BE40" s="21">
        <v>112.38894058032638</v>
      </c>
      <c r="BF40" s="21">
        <v>115.90432953091327</v>
      </c>
      <c r="BG40" s="21">
        <v>116.33325876969289</v>
      </c>
      <c r="BH40" s="21">
        <v>114.86639278347108</v>
      </c>
      <c r="BI40" s="21">
        <v>113.67381101933537</v>
      </c>
      <c r="BJ40" s="21"/>
      <c r="BK40" s="21"/>
      <c r="BL40" s="21"/>
      <c r="BM40" s="21"/>
      <c r="BN40" s="21"/>
      <c r="BO40" s="21"/>
    </row>
    <row r="41" spans="1:67" x14ac:dyDescent="0.2">
      <c r="A41" s="20" t="str">
        <f t="shared" si="1"/>
        <v>mwg_n_QU_14</v>
      </c>
      <c r="B41" s="19" t="s">
        <v>3494</v>
      </c>
      <c r="C41" s="19" t="s">
        <v>503</v>
      </c>
      <c r="D41" s="19">
        <v>14</v>
      </c>
      <c r="E41" s="21">
        <v>100</v>
      </c>
      <c r="F41" s="21">
        <v>86.249063195213807</v>
      </c>
      <c r="G41" s="21">
        <v>87.607816367168397</v>
      </c>
      <c r="H41" s="21">
        <v>85.5389158523475</v>
      </c>
      <c r="I41" s="21">
        <v>88.764101386178922</v>
      </c>
      <c r="J41" s="21">
        <v>87.84282212731155</v>
      </c>
      <c r="K41" s="21">
        <v>96.891726696347874</v>
      </c>
      <c r="L41" s="21">
        <v>99.434880733261437</v>
      </c>
      <c r="M41" s="21">
        <v>99.959735665195382</v>
      </c>
      <c r="N41" s="21">
        <v>100.0536253615617</v>
      </c>
      <c r="O41" s="21">
        <v>100.52545814092595</v>
      </c>
      <c r="P41" s="21">
        <v>98.399433542102514</v>
      </c>
      <c r="Q41" s="21">
        <v>97.42877983621635</v>
      </c>
      <c r="R41" s="21">
        <v>99.727224311000043</v>
      </c>
      <c r="S41" s="21">
        <v>100.24638534715467</v>
      </c>
      <c r="T41" s="21">
        <v>102.60146141871796</v>
      </c>
      <c r="U41" s="21">
        <v>103.87900576918621</v>
      </c>
      <c r="V41" s="21">
        <v>104.06952777207113</v>
      </c>
      <c r="W41" s="21">
        <v>104.33472163571389</v>
      </c>
      <c r="X41" s="21">
        <v>103.75592433040657</v>
      </c>
      <c r="Y41" s="21">
        <v>105.31385053033975</v>
      </c>
      <c r="Z41" s="21">
        <v>105.34495961832913</v>
      </c>
      <c r="AA41" s="21">
        <v>106.81608585389975</v>
      </c>
      <c r="AB41" s="21">
        <v>108.08555164364925</v>
      </c>
      <c r="AC41" s="21">
        <v>105.14051268361679</v>
      </c>
      <c r="AD41" s="21">
        <v>107.90723316240101</v>
      </c>
      <c r="AE41" s="21">
        <v>106.0035184647903</v>
      </c>
      <c r="AF41" s="21">
        <v>107.33550526855376</v>
      </c>
      <c r="AG41" s="21">
        <v>110.43658549539408</v>
      </c>
      <c r="AH41" s="21">
        <v>111.33336214165679</v>
      </c>
      <c r="AI41" s="51">
        <v>109.64476246872104</v>
      </c>
      <c r="AJ41" s="51">
        <v>107.05519733838038</v>
      </c>
      <c r="AK41" s="51">
        <v>103.53097530237112</v>
      </c>
      <c r="AL41" s="51">
        <v>105.3793442074316</v>
      </c>
      <c r="AM41" s="51">
        <v>107.22163244544944</v>
      </c>
      <c r="AN41" s="51">
        <v>105.61002325340409</v>
      </c>
      <c r="AO41" s="51">
        <v>104.60203751139825</v>
      </c>
      <c r="AP41" s="51">
        <v>101.65063798047906</v>
      </c>
      <c r="AQ41" s="51">
        <v>100.1595361626553</v>
      </c>
      <c r="AR41" s="21">
        <v>100.5701095514905</v>
      </c>
      <c r="AS41" s="21">
        <v>105.52623937844758</v>
      </c>
      <c r="AT41" s="21">
        <v>105.98362541805257</v>
      </c>
      <c r="AU41" s="21">
        <v>107.80797260767605</v>
      </c>
      <c r="AV41" s="21">
        <v>107.50755089453021</v>
      </c>
      <c r="AW41" s="21">
        <v>107.73712609277028</v>
      </c>
      <c r="AX41" s="21">
        <v>108.28271127471911</v>
      </c>
      <c r="AY41" s="21">
        <v>106.25605149704876</v>
      </c>
      <c r="AZ41" s="21">
        <v>104.65140691264484</v>
      </c>
      <c r="BA41" s="21">
        <v>105.66973140056481</v>
      </c>
      <c r="BB41" s="21">
        <v>107.75079998988141</v>
      </c>
      <c r="BC41" s="21">
        <v>103.96240906848067</v>
      </c>
      <c r="BD41" s="21">
        <v>104.23424522550127</v>
      </c>
      <c r="BE41" s="21">
        <v>100.93727743717903</v>
      </c>
      <c r="BF41" s="21">
        <v>99.857686835668645</v>
      </c>
      <c r="BG41" s="21">
        <v>99.880330362496323</v>
      </c>
      <c r="BH41" s="21">
        <v>101.96206494294697</v>
      </c>
      <c r="BI41" s="21">
        <v>102.31305333534351</v>
      </c>
      <c r="BJ41" s="21"/>
      <c r="BK41" s="21"/>
      <c r="BL41" s="21"/>
      <c r="BM41" s="21"/>
      <c r="BN41" s="21"/>
      <c r="BO41" s="21"/>
    </row>
    <row r="42" spans="1:67" x14ac:dyDescent="0.2">
      <c r="A42" s="20" t="str">
        <f t="shared" si="1"/>
        <v>mwg_n_QU_15</v>
      </c>
      <c r="B42" s="19" t="s">
        <v>3494</v>
      </c>
      <c r="C42" s="19" t="s">
        <v>503</v>
      </c>
      <c r="D42" s="19">
        <v>15</v>
      </c>
      <c r="E42" s="21">
        <v>100</v>
      </c>
      <c r="F42" s="21">
        <v>97.531167837999632</v>
      </c>
      <c r="G42" s="21">
        <v>97.772736606071703</v>
      </c>
      <c r="H42" s="21">
        <v>98.894786415975929</v>
      </c>
      <c r="I42" s="21">
        <v>102.22470319476949</v>
      </c>
      <c r="J42" s="21">
        <v>100.91355480617497</v>
      </c>
      <c r="K42" s="21">
        <v>108.51111525489078</v>
      </c>
      <c r="L42" s="21">
        <v>107.99757388234059</v>
      </c>
      <c r="M42" s="21">
        <v>108.81399763628028</v>
      </c>
      <c r="N42" s="21">
        <v>109.26614272074877</v>
      </c>
      <c r="O42" s="21">
        <v>107.71339824367378</v>
      </c>
      <c r="P42" s="21">
        <v>105.01645694921218</v>
      </c>
      <c r="Q42" s="21">
        <v>102.95775591306399</v>
      </c>
      <c r="R42" s="21">
        <v>104.14249299551818</v>
      </c>
      <c r="S42" s="21">
        <v>104.2180138950438</v>
      </c>
      <c r="T42" s="21">
        <v>108.3571277184837</v>
      </c>
      <c r="U42" s="21">
        <v>113.06106656140074</v>
      </c>
      <c r="V42" s="21">
        <v>112.01488136813616</v>
      </c>
      <c r="W42" s="21">
        <v>112.7361009526505</v>
      </c>
      <c r="X42" s="21">
        <v>115.50398814618315</v>
      </c>
      <c r="Y42" s="21">
        <v>118.58747690041615</v>
      </c>
      <c r="Z42" s="21">
        <v>118.5971865458048</v>
      </c>
      <c r="AA42" s="21">
        <v>120.85853342548356</v>
      </c>
      <c r="AB42" s="21">
        <v>123.26650836204125</v>
      </c>
      <c r="AC42" s="21">
        <v>119.35833195034931</v>
      </c>
      <c r="AD42" s="21">
        <v>123.43688223854492</v>
      </c>
      <c r="AE42" s="21">
        <v>119.44517443828464</v>
      </c>
      <c r="AF42" s="21">
        <v>118.33382669203797</v>
      </c>
      <c r="AG42" s="21">
        <v>117.95357192525779</v>
      </c>
      <c r="AH42" s="21">
        <v>121.57116071301664</v>
      </c>
      <c r="AI42" s="51">
        <v>120.45727083159051</v>
      </c>
      <c r="AJ42" s="51">
        <v>120.95216441087686</v>
      </c>
      <c r="AK42" s="51">
        <v>120.95478931438839</v>
      </c>
      <c r="AL42" s="51">
        <v>121.00954129382473</v>
      </c>
      <c r="AM42" s="51">
        <v>117.69510304601036</v>
      </c>
      <c r="AN42" s="51">
        <v>115.26706955739205</v>
      </c>
      <c r="AO42" s="51">
        <v>113.99105453878138</v>
      </c>
      <c r="AP42" s="51">
        <v>109.69721269181625</v>
      </c>
      <c r="AQ42" s="51">
        <v>107.19904711772661</v>
      </c>
      <c r="AR42" s="21">
        <v>107.05735600630094</v>
      </c>
      <c r="AS42" s="21">
        <v>112.25891831896773</v>
      </c>
      <c r="AT42" s="21">
        <v>110.98131381551906</v>
      </c>
      <c r="AU42" s="21">
        <v>110.28046615959109</v>
      </c>
      <c r="AV42" s="21">
        <v>109.5712164666391</v>
      </c>
      <c r="AW42" s="21">
        <v>112.47202372952916</v>
      </c>
      <c r="AX42" s="21">
        <v>112.05756153696926</v>
      </c>
      <c r="AY42" s="21">
        <v>115.16850744362941</v>
      </c>
      <c r="AZ42" s="21">
        <v>109.4936382187182</v>
      </c>
      <c r="BA42" s="21">
        <v>111.16782296657561</v>
      </c>
      <c r="BB42" s="21">
        <v>113.86374280838014</v>
      </c>
      <c r="BC42" s="21">
        <v>110.2067195299966</v>
      </c>
      <c r="BD42" s="21">
        <v>109.58970827405582</v>
      </c>
      <c r="BE42" s="21">
        <v>109.0122440954158</v>
      </c>
      <c r="BF42" s="21">
        <v>107.20425972765888</v>
      </c>
      <c r="BG42" s="21">
        <v>108.19572164820362</v>
      </c>
      <c r="BH42" s="21">
        <v>108.16069915779143</v>
      </c>
      <c r="BI42" s="21">
        <v>108.39304530473299</v>
      </c>
      <c r="BJ42" s="21"/>
      <c r="BK42" s="21"/>
      <c r="BL42" s="21"/>
      <c r="BM42" s="21"/>
      <c r="BN42" s="21"/>
      <c r="BO42" s="21"/>
    </row>
    <row r="43" spans="1:67" x14ac:dyDescent="0.2">
      <c r="A43" s="20" t="str">
        <f t="shared" si="1"/>
        <v>mwg_n_QU_16</v>
      </c>
      <c r="B43" s="19" t="s">
        <v>3494</v>
      </c>
      <c r="C43" s="19" t="s">
        <v>503</v>
      </c>
      <c r="D43" s="19">
        <v>16</v>
      </c>
      <c r="E43" s="21">
        <v>100</v>
      </c>
      <c r="F43" s="21">
        <v>97.150729925312987</v>
      </c>
      <c r="G43" s="21">
        <v>98.382003375820744</v>
      </c>
      <c r="H43" s="21">
        <v>99.196846662323424</v>
      </c>
      <c r="I43" s="21">
        <v>102.93026066784094</v>
      </c>
      <c r="J43" s="21">
        <v>101.77805833847751</v>
      </c>
      <c r="K43" s="21">
        <v>113.25204732879828</v>
      </c>
      <c r="L43" s="21">
        <v>116.24100304810065</v>
      </c>
      <c r="M43" s="21">
        <v>116.67275108678497</v>
      </c>
      <c r="N43" s="21">
        <v>116.54458999401098</v>
      </c>
      <c r="O43" s="21">
        <v>114.54602071360567</v>
      </c>
      <c r="P43" s="21">
        <v>111.33116121070455</v>
      </c>
      <c r="Q43" s="21">
        <v>108.10530807304848</v>
      </c>
      <c r="R43" s="21">
        <v>109.80316433478876</v>
      </c>
      <c r="S43" s="21">
        <v>110.13407732869275</v>
      </c>
      <c r="T43" s="21">
        <v>111.66412401773074</v>
      </c>
      <c r="U43" s="21">
        <v>113.33355620969891</v>
      </c>
      <c r="V43" s="21">
        <v>108.29973847756904</v>
      </c>
      <c r="W43" s="21">
        <v>109.06171125328731</v>
      </c>
      <c r="X43" s="21">
        <v>113.54263813270929</v>
      </c>
      <c r="Y43" s="21">
        <v>117.68811140111933</v>
      </c>
      <c r="Z43" s="21">
        <v>114.83659052258378</v>
      </c>
      <c r="AA43" s="21">
        <v>118.27345791378004</v>
      </c>
      <c r="AB43" s="21">
        <v>122.10825186124114</v>
      </c>
      <c r="AC43" s="21">
        <v>117.1332507113334</v>
      </c>
      <c r="AD43" s="21">
        <v>120.44011218493506</v>
      </c>
      <c r="AE43" s="21">
        <v>115.75331592510561</v>
      </c>
      <c r="AF43" s="21">
        <v>115.27368052107749</v>
      </c>
      <c r="AG43" s="21">
        <v>116.47484997684099</v>
      </c>
      <c r="AH43" s="21">
        <v>118.07204741910731</v>
      </c>
      <c r="AI43" s="51">
        <v>117.78172423483591</v>
      </c>
      <c r="AJ43" s="51">
        <v>115.85658287851336</v>
      </c>
      <c r="AK43" s="51">
        <v>113.57405267298502</v>
      </c>
      <c r="AL43" s="51">
        <v>116.60056513007547</v>
      </c>
      <c r="AM43" s="51">
        <v>115.38903879663928</v>
      </c>
      <c r="AN43" s="51">
        <v>114.29627993020604</v>
      </c>
      <c r="AO43" s="51">
        <v>113.71916168746796</v>
      </c>
      <c r="AP43" s="51">
        <v>110.75580005390093</v>
      </c>
      <c r="AQ43" s="51">
        <v>107.6693101715547</v>
      </c>
      <c r="AR43" s="21">
        <v>107.48640421684421</v>
      </c>
      <c r="AS43" s="21">
        <v>114.31074114268273</v>
      </c>
      <c r="AT43" s="21">
        <v>113.70453358565659</v>
      </c>
      <c r="AU43" s="21">
        <v>113.16481280798951</v>
      </c>
      <c r="AV43" s="21">
        <v>110.66781166022011</v>
      </c>
      <c r="AW43" s="21">
        <v>109.20207759746359</v>
      </c>
      <c r="AX43" s="21">
        <v>109.04848291110657</v>
      </c>
      <c r="AY43" s="21">
        <v>111.8342616269443</v>
      </c>
      <c r="AZ43" s="21">
        <v>107.56001616896916</v>
      </c>
      <c r="BA43" s="21">
        <v>109.15561591556128</v>
      </c>
      <c r="BB43" s="21">
        <v>110.71248235901992</v>
      </c>
      <c r="BC43" s="21">
        <v>106.43475134896573</v>
      </c>
      <c r="BD43" s="21">
        <v>105.28549863403003</v>
      </c>
      <c r="BE43" s="21">
        <v>104.37899001975165</v>
      </c>
      <c r="BF43" s="21">
        <v>105.19848156420892</v>
      </c>
      <c r="BG43" s="21">
        <v>105.97361019405183</v>
      </c>
      <c r="BH43" s="21">
        <v>105.26830623517583</v>
      </c>
      <c r="BI43" s="21">
        <v>106.90030546309053</v>
      </c>
      <c r="BJ43" s="21"/>
      <c r="BK43" s="21"/>
      <c r="BL43" s="21"/>
      <c r="BM43" s="21"/>
      <c r="BN43" s="21"/>
      <c r="BO43" s="21"/>
    </row>
    <row r="44" spans="1:67" x14ac:dyDescent="0.2">
      <c r="A44" s="20" t="str">
        <f t="shared" si="1"/>
        <v>mwg_n_QU_17</v>
      </c>
      <c r="B44" s="19" t="s">
        <v>3494</v>
      </c>
      <c r="C44" s="19" t="s">
        <v>503</v>
      </c>
      <c r="D44" s="19">
        <v>17</v>
      </c>
      <c r="E44" s="21">
        <v>100</v>
      </c>
      <c r="F44" s="21">
        <v>97.575628788493674</v>
      </c>
      <c r="G44" s="21">
        <v>97.958247622587677</v>
      </c>
      <c r="H44" s="21">
        <v>97.997043851350725</v>
      </c>
      <c r="I44" s="21">
        <v>101.02969863875127</v>
      </c>
      <c r="J44" s="21">
        <v>99.449474050818537</v>
      </c>
      <c r="K44" s="21">
        <v>108.92583098908659</v>
      </c>
      <c r="L44" s="21">
        <v>110.31919802728638</v>
      </c>
      <c r="M44" s="21">
        <v>110.36428906945592</v>
      </c>
      <c r="N44" s="21">
        <v>109.99285011512457</v>
      </c>
      <c r="O44" s="21">
        <v>111.66865284382655</v>
      </c>
      <c r="P44" s="21">
        <v>109.46569048976542</v>
      </c>
      <c r="Q44" s="21">
        <v>108.1281436802325</v>
      </c>
      <c r="R44" s="21">
        <v>109.37478869969259</v>
      </c>
      <c r="S44" s="21">
        <v>109.38828511836411</v>
      </c>
      <c r="T44" s="21">
        <v>111.24674053670063</v>
      </c>
      <c r="U44" s="21">
        <v>113.21828918588497</v>
      </c>
      <c r="V44" s="21">
        <v>116.59389238081066</v>
      </c>
      <c r="W44" s="21">
        <v>117.93568756250727</v>
      </c>
      <c r="X44" s="21">
        <v>115.10277744524369</v>
      </c>
      <c r="Y44" s="21">
        <v>118.78988849557149</v>
      </c>
      <c r="Z44" s="21">
        <v>120.44618643693812</v>
      </c>
      <c r="AA44" s="21">
        <v>122.90583305825207</v>
      </c>
      <c r="AB44" s="21">
        <v>119.71121788643894</v>
      </c>
      <c r="AC44" s="21">
        <v>120.28215921035665</v>
      </c>
      <c r="AD44" s="21">
        <v>123.05120642622778</v>
      </c>
      <c r="AE44" s="21">
        <v>121.06042542394057</v>
      </c>
      <c r="AF44" s="21">
        <v>122.44496450125919</v>
      </c>
      <c r="AG44" s="21">
        <v>123.68641034992245</v>
      </c>
      <c r="AH44" s="21">
        <v>124.62771980982647</v>
      </c>
      <c r="AI44" s="51">
        <v>123.19352739006398</v>
      </c>
      <c r="AJ44" s="51">
        <v>120.18579500762966</v>
      </c>
      <c r="AK44" s="51">
        <v>117.76095728725848</v>
      </c>
      <c r="AL44" s="51">
        <v>120.09925560822568</v>
      </c>
      <c r="AM44" s="51">
        <v>118.29205314266854</v>
      </c>
      <c r="AN44" s="51">
        <v>117.25584096218691</v>
      </c>
      <c r="AO44" s="51">
        <v>114.90738098236784</v>
      </c>
      <c r="AP44" s="51">
        <v>112.14732051561649</v>
      </c>
      <c r="AQ44" s="51">
        <v>111.37739147699656</v>
      </c>
      <c r="AR44" s="21">
        <v>111.28918121948364</v>
      </c>
      <c r="AS44" s="21">
        <v>116.13463554708675</v>
      </c>
      <c r="AT44" s="21">
        <v>114.05057859776801</v>
      </c>
      <c r="AU44" s="21">
        <v>113.90644644768221</v>
      </c>
      <c r="AV44" s="21">
        <v>110.52485584265655</v>
      </c>
      <c r="AW44" s="21">
        <v>111.34645826803498</v>
      </c>
      <c r="AX44" s="21">
        <v>112.31384082571014</v>
      </c>
      <c r="AY44" s="21">
        <v>113.91666542040359</v>
      </c>
      <c r="AZ44" s="21">
        <v>111.35789717667473</v>
      </c>
      <c r="BA44" s="21">
        <v>113.2832336823309</v>
      </c>
      <c r="BB44" s="21">
        <v>113.64423429809429</v>
      </c>
      <c r="BC44" s="21">
        <v>111.08663032969572</v>
      </c>
      <c r="BD44" s="21">
        <v>112.08883383166641</v>
      </c>
      <c r="BE44" s="21">
        <v>110.28152730352548</v>
      </c>
      <c r="BF44" s="21">
        <v>112.12954208699351</v>
      </c>
      <c r="BG44" s="21">
        <v>111.65235269082399</v>
      </c>
      <c r="BH44" s="21">
        <v>113.24653526455386</v>
      </c>
      <c r="BI44" s="21">
        <v>113.09628911266137</v>
      </c>
      <c r="BJ44" s="21"/>
      <c r="BK44" s="21"/>
      <c r="BL44" s="21"/>
      <c r="BM44" s="21"/>
      <c r="BN44" s="21"/>
      <c r="BO44" s="21"/>
    </row>
    <row r="45" spans="1:67" x14ac:dyDescent="0.2">
      <c r="A45" s="20" t="str">
        <f t="shared" si="1"/>
        <v>mwg_n_QU_18</v>
      </c>
      <c r="B45" s="19" t="s">
        <v>3494</v>
      </c>
      <c r="C45" s="19" t="s">
        <v>503</v>
      </c>
      <c r="D45" s="19">
        <v>18</v>
      </c>
      <c r="E45" s="21">
        <v>100</v>
      </c>
      <c r="F45" s="21">
        <v>87.441837363652738</v>
      </c>
      <c r="G45" s="21">
        <v>99.796005213000342</v>
      </c>
      <c r="H45" s="21">
        <v>92.672664197354877</v>
      </c>
      <c r="I45" s="21">
        <v>94.297793680324261</v>
      </c>
      <c r="J45" s="21">
        <v>92.015957386504738</v>
      </c>
      <c r="K45" s="21">
        <v>99.446482681475175</v>
      </c>
      <c r="L45" s="21">
        <v>99.153585830778354</v>
      </c>
      <c r="M45" s="21">
        <v>99.068330216279605</v>
      </c>
      <c r="N45" s="21">
        <v>98.719017891637293</v>
      </c>
      <c r="O45" s="21">
        <v>100.91806580039709</v>
      </c>
      <c r="P45" s="21">
        <v>99.29899620889033</v>
      </c>
      <c r="Q45" s="21">
        <v>98.364232911282443</v>
      </c>
      <c r="R45" s="21">
        <v>100.6229161308996</v>
      </c>
      <c r="S45" s="21">
        <v>101.80343366409402</v>
      </c>
      <c r="T45" s="21">
        <v>103.64136791059451</v>
      </c>
      <c r="U45" s="21">
        <v>104.54705431402527</v>
      </c>
      <c r="V45" s="21">
        <v>106.6076911111395</v>
      </c>
      <c r="W45" s="21">
        <v>107.01639531932618</v>
      </c>
      <c r="X45" s="21">
        <v>104.20695393287001</v>
      </c>
      <c r="Y45" s="21">
        <v>108.47353988422799</v>
      </c>
      <c r="Z45" s="21">
        <v>111.11286797395998</v>
      </c>
      <c r="AA45" s="21">
        <v>114.76816360732126</v>
      </c>
      <c r="AB45" s="21">
        <v>113.30383866498535</v>
      </c>
      <c r="AC45" s="21">
        <v>110.56150077530383</v>
      </c>
      <c r="AD45" s="21">
        <v>113.80331185863342</v>
      </c>
      <c r="AE45" s="21">
        <v>113.47524755072638</v>
      </c>
      <c r="AF45" s="21">
        <v>113.21527017926113</v>
      </c>
      <c r="AG45" s="21">
        <v>110.72237895394463</v>
      </c>
      <c r="AH45" s="21">
        <v>109.62629968578119</v>
      </c>
      <c r="AI45" s="51">
        <v>102.14039749268811</v>
      </c>
      <c r="AJ45" s="51">
        <v>101.6440809589015</v>
      </c>
      <c r="AK45" s="51">
        <v>98.929504465495739</v>
      </c>
      <c r="AL45" s="51">
        <v>101.0827301199308</v>
      </c>
      <c r="AM45" s="51">
        <v>98.180310844108263</v>
      </c>
      <c r="AN45" s="51">
        <v>97.863483869035832</v>
      </c>
      <c r="AO45" s="51">
        <v>95.332881905372716</v>
      </c>
      <c r="AP45" s="51">
        <v>93.26506502188019</v>
      </c>
      <c r="AQ45" s="51">
        <v>92.620015473277476</v>
      </c>
      <c r="AR45" s="21">
        <v>91.588365883579911</v>
      </c>
      <c r="AS45" s="21">
        <v>96.123906597490901</v>
      </c>
      <c r="AT45" s="21">
        <v>94.880467982220168</v>
      </c>
      <c r="AU45" s="21">
        <v>94.430671789516182</v>
      </c>
      <c r="AV45" s="21">
        <v>92.939180846150691</v>
      </c>
      <c r="AW45" s="21">
        <v>92.143714043101454</v>
      </c>
      <c r="AX45" s="21">
        <v>93.616690721901691</v>
      </c>
      <c r="AY45" s="21">
        <v>95.106981585169166</v>
      </c>
      <c r="AZ45" s="21">
        <v>93.695883263026559</v>
      </c>
      <c r="BA45" s="21">
        <v>93.393092117664651</v>
      </c>
      <c r="BB45" s="21">
        <v>93.595277519410772</v>
      </c>
      <c r="BC45" s="21">
        <v>92.357038389918415</v>
      </c>
      <c r="BD45" s="21">
        <v>92.733817037963817</v>
      </c>
      <c r="BE45" s="21">
        <v>92.347107487939866</v>
      </c>
      <c r="BF45" s="21">
        <v>91.555372645258785</v>
      </c>
      <c r="BG45" s="21">
        <v>90.90585109564924</v>
      </c>
      <c r="BH45" s="21">
        <v>92.510988902373299</v>
      </c>
      <c r="BI45" s="21">
        <v>93.168237403237057</v>
      </c>
      <c r="BJ45" s="21"/>
      <c r="BK45" s="21"/>
      <c r="BL45" s="21"/>
      <c r="BM45" s="21"/>
      <c r="BN45" s="21"/>
      <c r="BO45" s="21"/>
    </row>
    <row r="46" spans="1:67" x14ac:dyDescent="0.2">
      <c r="A46" s="20" t="str">
        <f t="shared" si="1"/>
        <v>mwg_n_QU_19</v>
      </c>
      <c r="B46" s="19" t="s">
        <v>3494</v>
      </c>
      <c r="C46" s="19" t="s">
        <v>503</v>
      </c>
      <c r="D46" s="19">
        <v>19</v>
      </c>
      <c r="E46" s="21">
        <v>100</v>
      </c>
      <c r="F46" s="21">
        <v>97.060854274300297</v>
      </c>
      <c r="G46" s="21">
        <v>95.687463795486536</v>
      </c>
      <c r="H46" s="21">
        <v>93.488781798261058</v>
      </c>
      <c r="I46" s="21">
        <v>96.427327570632045</v>
      </c>
      <c r="J46" s="21">
        <v>94.62327930518147</v>
      </c>
      <c r="K46" s="21">
        <v>102.23615198204858</v>
      </c>
      <c r="L46" s="21">
        <v>102.08786359008705</v>
      </c>
      <c r="M46" s="21">
        <v>102.11927335254052</v>
      </c>
      <c r="N46" s="21">
        <v>101.58947775364385</v>
      </c>
      <c r="O46" s="21">
        <v>104.26864479246296</v>
      </c>
      <c r="P46" s="21">
        <v>102.00394138524047</v>
      </c>
      <c r="Q46" s="21">
        <v>101.13124768042965</v>
      </c>
      <c r="R46" s="21">
        <v>103.39141813137181</v>
      </c>
      <c r="S46" s="21">
        <v>103.88978358039355</v>
      </c>
      <c r="T46" s="21">
        <v>105.59789556164645</v>
      </c>
      <c r="U46" s="21">
        <v>107.35240933811896</v>
      </c>
      <c r="V46" s="21">
        <v>109.98631805360183</v>
      </c>
      <c r="W46" s="21">
        <v>110.97906480221835</v>
      </c>
      <c r="X46" s="21">
        <v>108.58774524184605</v>
      </c>
      <c r="Y46" s="21">
        <v>112.91127038180223</v>
      </c>
      <c r="Z46" s="21">
        <v>113.90297012833021</v>
      </c>
      <c r="AA46" s="21">
        <v>116.84435323379134</v>
      </c>
      <c r="AB46" s="21">
        <v>117.46716982969221</v>
      </c>
      <c r="AC46" s="21">
        <v>114.5237650580148</v>
      </c>
      <c r="AD46" s="21">
        <v>116.46938273249134</v>
      </c>
      <c r="AE46" s="21">
        <v>114.07937598624945</v>
      </c>
      <c r="AF46" s="21">
        <v>114.58330759807617</v>
      </c>
      <c r="AG46" s="21">
        <v>115.80723199470238</v>
      </c>
      <c r="AH46" s="21">
        <v>116.33364318274633</v>
      </c>
      <c r="AI46" s="51">
        <v>116.48397523168977</v>
      </c>
      <c r="AJ46" s="51">
        <v>113.14766720428213</v>
      </c>
      <c r="AK46" s="51">
        <v>110.53350501333973</v>
      </c>
      <c r="AL46" s="51">
        <v>112.36583703852645</v>
      </c>
      <c r="AM46" s="51">
        <v>110.86344657040719</v>
      </c>
      <c r="AN46" s="51">
        <v>111.14331411932028</v>
      </c>
      <c r="AO46" s="51">
        <v>108.84772829190162</v>
      </c>
      <c r="AP46" s="51">
        <v>106.37640220267106</v>
      </c>
      <c r="AQ46" s="51">
        <v>104.48589615377151</v>
      </c>
      <c r="AR46" s="21">
        <v>104.1488894690153</v>
      </c>
      <c r="AS46" s="21">
        <v>108.94850529251912</v>
      </c>
      <c r="AT46" s="21">
        <v>107.42611174540295</v>
      </c>
      <c r="AU46" s="21">
        <v>107.16115338073848</v>
      </c>
      <c r="AV46" s="21">
        <v>104.02376613868587</v>
      </c>
      <c r="AW46" s="21">
        <v>104.45091965841191</v>
      </c>
      <c r="AX46" s="21">
        <v>105.04980940524706</v>
      </c>
      <c r="AY46" s="21">
        <v>106.4269711392201</v>
      </c>
      <c r="AZ46" s="21">
        <v>103.73384862740838</v>
      </c>
      <c r="BA46" s="21">
        <v>104.61211360678307</v>
      </c>
      <c r="BB46" s="21">
        <v>106.21115011905731</v>
      </c>
      <c r="BC46" s="21">
        <v>104.21082638522516</v>
      </c>
      <c r="BD46" s="21">
        <v>104.20701827675252</v>
      </c>
      <c r="BE46" s="21">
        <v>103.11210758236192</v>
      </c>
      <c r="BF46" s="21">
        <v>105.49710747171805</v>
      </c>
      <c r="BG46" s="21">
        <v>105.1791652884791</v>
      </c>
      <c r="BH46" s="21">
        <v>104.4790769510235</v>
      </c>
      <c r="BI46" s="21">
        <v>104.57137123853745</v>
      </c>
      <c r="BJ46" s="21"/>
      <c r="BK46" s="21"/>
      <c r="BL46" s="21"/>
      <c r="BM46" s="21"/>
      <c r="BN46" s="21"/>
      <c r="BO46" s="21"/>
    </row>
    <row r="47" spans="1:67" x14ac:dyDescent="0.2">
      <c r="A47" s="20" t="str">
        <f t="shared" si="1"/>
        <v>mwg_n_QU_20</v>
      </c>
      <c r="B47" s="19" t="s">
        <v>3494</v>
      </c>
      <c r="C47" s="19" t="s">
        <v>503</v>
      </c>
      <c r="D47" s="19">
        <v>20</v>
      </c>
      <c r="E47" s="21">
        <v>100</v>
      </c>
      <c r="F47" s="21">
        <v>97.649577657843494</v>
      </c>
      <c r="G47" s="21">
        <v>98.79409194674183</v>
      </c>
      <c r="H47" s="21">
        <v>98.299402197159324</v>
      </c>
      <c r="I47" s="21">
        <v>101.49438176338886</v>
      </c>
      <c r="J47" s="21">
        <v>99.865837937054806</v>
      </c>
      <c r="K47" s="21">
        <v>109.46576400610229</v>
      </c>
      <c r="L47" s="21">
        <v>111.02717668833269</v>
      </c>
      <c r="M47" s="21">
        <v>111.22373814070083</v>
      </c>
      <c r="N47" s="21">
        <v>110.96710672012622</v>
      </c>
      <c r="O47" s="21">
        <v>111.35989116296695</v>
      </c>
      <c r="P47" s="21">
        <v>108.62219650858779</v>
      </c>
      <c r="Q47" s="21">
        <v>106.15257678214851</v>
      </c>
      <c r="R47" s="21">
        <v>107.53165971007938</v>
      </c>
      <c r="S47" s="21">
        <v>107.83299278921363</v>
      </c>
      <c r="T47" s="21">
        <v>110.44971963197293</v>
      </c>
      <c r="U47" s="21">
        <v>113.26150852586714</v>
      </c>
      <c r="V47" s="21">
        <v>114.67198751948793</v>
      </c>
      <c r="W47" s="21">
        <v>115.10719343159872</v>
      </c>
      <c r="X47" s="21">
        <v>115.02939890569843</v>
      </c>
      <c r="Y47" s="21">
        <v>118.98964317553921</v>
      </c>
      <c r="Z47" s="21">
        <v>118.38697334093571</v>
      </c>
      <c r="AA47" s="21">
        <v>121.79507621395649</v>
      </c>
      <c r="AB47" s="21">
        <v>120.32711624250116</v>
      </c>
      <c r="AC47" s="21">
        <v>119.62053610715699</v>
      </c>
      <c r="AD47" s="21">
        <v>123.18545662341765</v>
      </c>
      <c r="AE47" s="21">
        <v>122.13257669993361</v>
      </c>
      <c r="AF47" s="21">
        <v>121.87364759132244</v>
      </c>
      <c r="AG47" s="21">
        <v>125.37421954058094</v>
      </c>
      <c r="AH47" s="21">
        <v>126.19868077397263</v>
      </c>
      <c r="AI47" s="51">
        <v>124.74535145202614</v>
      </c>
      <c r="AJ47" s="51">
        <v>122.01987492253279</v>
      </c>
      <c r="AK47" s="51">
        <v>118.10771974396459</v>
      </c>
      <c r="AL47" s="51">
        <v>120.70035301147841</v>
      </c>
      <c r="AM47" s="51">
        <v>121.64891786091555</v>
      </c>
      <c r="AN47" s="51">
        <v>119.98896770913522</v>
      </c>
      <c r="AO47" s="51">
        <v>117.72063489074974</v>
      </c>
      <c r="AP47" s="51">
        <v>114.05343178649505</v>
      </c>
      <c r="AQ47" s="51">
        <v>115.11055483386406</v>
      </c>
      <c r="AR47" s="21">
        <v>116.73163534682773</v>
      </c>
      <c r="AS47" s="21">
        <v>121.81617197276569</v>
      </c>
      <c r="AT47" s="21">
        <v>117.75506963660796</v>
      </c>
      <c r="AU47" s="21">
        <v>116.46389075147783</v>
      </c>
      <c r="AV47" s="21">
        <v>113.41409761756329</v>
      </c>
      <c r="AW47" s="21">
        <v>114.14739750407522</v>
      </c>
      <c r="AX47" s="21">
        <v>115.07209009653631</v>
      </c>
      <c r="AY47" s="21">
        <v>115.34794844718535</v>
      </c>
      <c r="AZ47" s="21">
        <v>112.38609939110371</v>
      </c>
      <c r="BA47" s="21">
        <v>113.79244726192066</v>
      </c>
      <c r="BB47" s="21">
        <v>116.10998722175067</v>
      </c>
      <c r="BC47" s="21">
        <v>111.89087141374124</v>
      </c>
      <c r="BD47" s="21">
        <v>112.18534784112029</v>
      </c>
      <c r="BE47" s="21">
        <v>111.83400332387822</v>
      </c>
      <c r="BF47" s="21">
        <v>113.50494675429121</v>
      </c>
      <c r="BG47" s="21">
        <v>113.37355928234231</v>
      </c>
      <c r="BH47" s="21">
        <v>113.55567999785335</v>
      </c>
      <c r="BI47" s="21">
        <v>114.16225395057893</v>
      </c>
      <c r="BJ47" s="21"/>
      <c r="BK47" s="21"/>
      <c r="BL47" s="21"/>
      <c r="BM47" s="21"/>
      <c r="BN47" s="21"/>
      <c r="BO47" s="21"/>
    </row>
    <row r="48" spans="1:67" x14ac:dyDescent="0.2">
      <c r="A48" s="20" t="str">
        <f t="shared" si="1"/>
        <v>mwg_n_QU_21</v>
      </c>
      <c r="B48" s="19" t="s">
        <v>3494</v>
      </c>
      <c r="C48" s="19" t="s">
        <v>503</v>
      </c>
      <c r="D48" s="19">
        <v>21</v>
      </c>
      <c r="E48" s="21">
        <v>100</v>
      </c>
      <c r="F48" s="21">
        <v>87.020115003774222</v>
      </c>
      <c r="G48" s="21">
        <v>89.699609415686623</v>
      </c>
      <c r="H48" s="21">
        <v>92.312300341443461</v>
      </c>
      <c r="I48" s="21">
        <v>96.498288597730891</v>
      </c>
      <c r="J48" s="21">
        <v>94.326854077628695</v>
      </c>
      <c r="K48" s="21">
        <v>103.42971702352068</v>
      </c>
      <c r="L48" s="21">
        <v>104.61048873357883</v>
      </c>
      <c r="M48" s="21">
        <v>103.91455302796018</v>
      </c>
      <c r="N48" s="21">
        <v>102.62672341971788</v>
      </c>
      <c r="O48" s="21">
        <v>102.65224836508418</v>
      </c>
      <c r="P48" s="21">
        <v>101.15981181313659</v>
      </c>
      <c r="Q48" s="21">
        <v>99.953395741226629</v>
      </c>
      <c r="R48" s="21">
        <v>100.03696042492149</v>
      </c>
      <c r="S48" s="21">
        <v>98.456315025542779</v>
      </c>
      <c r="T48" s="21">
        <v>101.09377268564965</v>
      </c>
      <c r="U48" s="21">
        <v>103.63489964206178</v>
      </c>
      <c r="V48" s="21">
        <v>105.31330447881817</v>
      </c>
      <c r="W48" s="21">
        <v>99.352385121878953</v>
      </c>
      <c r="X48" s="21">
        <v>103.99166497494532</v>
      </c>
      <c r="Y48" s="21">
        <v>106.69822691890074</v>
      </c>
      <c r="Z48" s="21">
        <v>107.08591367138169</v>
      </c>
      <c r="AA48" s="21">
        <v>113.65001967663846</v>
      </c>
      <c r="AB48" s="21">
        <v>113.91076858763229</v>
      </c>
      <c r="AC48" s="21">
        <v>116.57347525931104</v>
      </c>
      <c r="AD48" s="21">
        <v>119.57038906450386</v>
      </c>
      <c r="AE48" s="21">
        <v>119.37443546935664</v>
      </c>
      <c r="AF48" s="21">
        <v>122.52782357350995</v>
      </c>
      <c r="AG48" s="21">
        <v>122.02817129151195</v>
      </c>
      <c r="AH48" s="21">
        <v>125.8929008570387</v>
      </c>
      <c r="AI48" s="51">
        <v>118.16952964087307</v>
      </c>
      <c r="AJ48" s="51">
        <v>111.40175090050816</v>
      </c>
      <c r="AK48" s="51">
        <v>107.12705031432803</v>
      </c>
      <c r="AL48" s="51">
        <v>105.82290813811717</v>
      </c>
      <c r="AM48" s="51">
        <v>103.85319061413657</v>
      </c>
      <c r="AN48" s="51">
        <v>102.6754262487789</v>
      </c>
      <c r="AO48" s="51">
        <v>100.22030332275071</v>
      </c>
      <c r="AP48" s="51">
        <v>99.550803923009738</v>
      </c>
      <c r="AQ48" s="51">
        <v>102.47060646202253</v>
      </c>
      <c r="AR48" s="21">
        <v>102.47926449849115</v>
      </c>
      <c r="AS48" s="21">
        <v>103.58595019967917</v>
      </c>
      <c r="AT48" s="21">
        <v>100.07441711006551</v>
      </c>
      <c r="AU48" s="21">
        <v>100.47667982851371</v>
      </c>
      <c r="AV48" s="21">
        <v>95.256090572129537</v>
      </c>
      <c r="AW48" s="21">
        <v>92.689061178685733</v>
      </c>
      <c r="AX48" s="21">
        <v>92.804185250721744</v>
      </c>
      <c r="AY48" s="21">
        <v>93.569199233729748</v>
      </c>
      <c r="AZ48" s="21">
        <v>90.336404961170572</v>
      </c>
      <c r="BA48" s="21">
        <v>93.155717107061179</v>
      </c>
      <c r="BB48" s="21">
        <v>92.315603152423321</v>
      </c>
      <c r="BC48" s="21">
        <v>89.812814689271207</v>
      </c>
      <c r="BD48" s="21">
        <v>89.05703550124619</v>
      </c>
      <c r="BE48" s="21">
        <v>89.431910853044997</v>
      </c>
      <c r="BF48" s="21">
        <v>92.087450308303332</v>
      </c>
      <c r="BG48" s="21">
        <v>91.265077203233375</v>
      </c>
      <c r="BH48" s="21">
        <v>89.360041472247815</v>
      </c>
      <c r="BI48" s="21">
        <v>90.370494932488995</v>
      </c>
      <c r="BJ48" s="21"/>
      <c r="BK48" s="21"/>
      <c r="BL48" s="21"/>
      <c r="BM48" s="21"/>
      <c r="BN48" s="21"/>
      <c r="BO48" s="21"/>
    </row>
    <row r="49" spans="1:67" x14ac:dyDescent="0.2">
      <c r="A49" s="20" t="str">
        <f t="shared" si="1"/>
        <v>mwg_n_QU_22</v>
      </c>
      <c r="B49" s="19" t="s">
        <v>3494</v>
      </c>
      <c r="C49" s="19" t="s">
        <v>503</v>
      </c>
      <c r="D49" s="19">
        <v>22</v>
      </c>
      <c r="E49" s="21">
        <v>100</v>
      </c>
      <c r="F49" s="21">
        <v>90.442184783346761</v>
      </c>
      <c r="G49" s="21">
        <v>88.228069271018612</v>
      </c>
      <c r="H49" s="21">
        <v>93.960623455632614</v>
      </c>
      <c r="I49" s="21">
        <v>98.52071747197833</v>
      </c>
      <c r="J49" s="21">
        <v>96.892507113604026</v>
      </c>
      <c r="K49" s="21">
        <v>106.63517239503</v>
      </c>
      <c r="L49" s="21">
        <v>107.49370993538025</v>
      </c>
      <c r="M49" s="21">
        <v>106.18554208277725</v>
      </c>
      <c r="N49" s="21">
        <v>103.84206950943187</v>
      </c>
      <c r="O49" s="21">
        <v>105.24232564637244</v>
      </c>
      <c r="P49" s="21">
        <v>102.24328467712149</v>
      </c>
      <c r="Q49" s="21">
        <v>101.33289491239792</v>
      </c>
      <c r="R49" s="21">
        <v>101.7064069716713</v>
      </c>
      <c r="S49" s="21">
        <v>101.09721958644069</v>
      </c>
      <c r="T49" s="21">
        <v>103.82460592114788</v>
      </c>
      <c r="U49" s="21">
        <v>105.99215068708743</v>
      </c>
      <c r="V49" s="21">
        <v>109.21762398897705</v>
      </c>
      <c r="W49" s="21">
        <v>105.84395683576832</v>
      </c>
      <c r="X49" s="21">
        <v>107.19298868583265</v>
      </c>
      <c r="Y49" s="21">
        <v>108.45380970144723</v>
      </c>
      <c r="Z49" s="21">
        <v>108.35328202421262</v>
      </c>
      <c r="AA49" s="21">
        <v>110.74599998298744</v>
      </c>
      <c r="AB49" s="21">
        <v>108.6267088112761</v>
      </c>
      <c r="AC49" s="21">
        <v>109.12854029104557</v>
      </c>
      <c r="AD49" s="21">
        <v>112.98443532409657</v>
      </c>
      <c r="AE49" s="21">
        <v>112.12520059288764</v>
      </c>
      <c r="AF49" s="21">
        <v>112.93094948651401</v>
      </c>
      <c r="AG49" s="21">
        <v>115.03988483798673</v>
      </c>
      <c r="AH49" s="21">
        <v>117.14881241247053</v>
      </c>
      <c r="AI49" s="51">
        <v>117.45079557397948</v>
      </c>
      <c r="AJ49" s="51">
        <v>114.95765206259357</v>
      </c>
      <c r="AK49" s="51">
        <v>113.59276218420513</v>
      </c>
      <c r="AL49" s="51">
        <v>116.62900556678686</v>
      </c>
      <c r="AM49" s="51">
        <v>115.42365369219125</v>
      </c>
      <c r="AN49" s="51">
        <v>114.29491729223902</v>
      </c>
      <c r="AO49" s="51">
        <v>111.84379010329187</v>
      </c>
      <c r="AP49" s="51">
        <v>108.7010041434652</v>
      </c>
      <c r="AQ49" s="51">
        <v>109.7546405230467</v>
      </c>
      <c r="AR49" s="21">
        <v>107.95746446410497</v>
      </c>
      <c r="AS49" s="21">
        <v>112.12420461560187</v>
      </c>
      <c r="AT49" s="21">
        <v>111.22050532400969</v>
      </c>
      <c r="AU49" s="21">
        <v>111.1628640996027</v>
      </c>
      <c r="AV49" s="21">
        <v>108.5255923691511</v>
      </c>
      <c r="AW49" s="21">
        <v>109.64225674333588</v>
      </c>
      <c r="AX49" s="21">
        <v>110.25505471567394</v>
      </c>
      <c r="AY49" s="21">
        <v>110.31626723512159</v>
      </c>
      <c r="AZ49" s="21">
        <v>108.75231917587583</v>
      </c>
      <c r="BA49" s="21">
        <v>109.5721967573913</v>
      </c>
      <c r="BB49" s="21">
        <v>111.50010920829094</v>
      </c>
      <c r="BC49" s="21">
        <v>109.08505844492294</v>
      </c>
      <c r="BD49" s="21">
        <v>109.92717473434193</v>
      </c>
      <c r="BE49" s="21">
        <v>108.48658102920858</v>
      </c>
      <c r="BF49" s="21">
        <v>110.3449331227754</v>
      </c>
      <c r="BG49" s="21">
        <v>108.48015133937392</v>
      </c>
      <c r="BH49" s="21">
        <v>109.48656595750239</v>
      </c>
      <c r="BI49" s="21">
        <v>109.83404879597929</v>
      </c>
      <c r="BJ49" s="21"/>
      <c r="BK49" s="21"/>
      <c r="BL49" s="21"/>
      <c r="BM49" s="21"/>
      <c r="BN49" s="21"/>
      <c r="BO49" s="21"/>
    </row>
    <row r="50" spans="1:67" x14ac:dyDescent="0.2">
      <c r="A50" s="20" t="str">
        <f t="shared" si="1"/>
        <v>mwg_n_QU_23</v>
      </c>
      <c r="B50" s="19" t="s">
        <v>3494</v>
      </c>
      <c r="C50" s="19" t="s">
        <v>503</v>
      </c>
      <c r="D50" s="19">
        <v>23</v>
      </c>
      <c r="E50" s="21">
        <v>100</v>
      </c>
      <c r="F50" s="21">
        <v>85.358856708184135</v>
      </c>
      <c r="G50" s="21">
        <v>92.162607214156751</v>
      </c>
      <c r="H50" s="21">
        <v>90.28969129836608</v>
      </c>
      <c r="I50" s="21">
        <v>92.233549081238664</v>
      </c>
      <c r="J50" s="21">
        <v>88.638353492892492</v>
      </c>
      <c r="K50" s="21">
        <v>98.601765454254405</v>
      </c>
      <c r="L50" s="21">
        <v>100.35233875735696</v>
      </c>
      <c r="M50" s="21">
        <v>98.697556993798202</v>
      </c>
      <c r="N50" s="21">
        <v>97.442399026314163</v>
      </c>
      <c r="O50" s="21">
        <v>102.7979557731967</v>
      </c>
      <c r="P50" s="21">
        <v>100.45634313685039</v>
      </c>
      <c r="Q50" s="21">
        <v>99.901247624486984</v>
      </c>
      <c r="R50" s="21">
        <v>100.42705111450339</v>
      </c>
      <c r="S50" s="21">
        <v>99.796197963712601</v>
      </c>
      <c r="T50" s="21">
        <v>103.82578965106526</v>
      </c>
      <c r="U50" s="21">
        <v>105.45484386562624</v>
      </c>
      <c r="V50" s="21">
        <v>108.55025250833901</v>
      </c>
      <c r="W50" s="21">
        <v>102.68688737153788</v>
      </c>
      <c r="X50" s="21">
        <v>102.59146292532184</v>
      </c>
      <c r="Y50" s="21">
        <v>102.61286328372306</v>
      </c>
      <c r="Z50" s="21">
        <v>101.69590488905453</v>
      </c>
      <c r="AA50" s="21">
        <v>106.4557863668291</v>
      </c>
      <c r="AB50" s="21">
        <v>107.06778523743185</v>
      </c>
      <c r="AC50" s="21">
        <v>107.64527688143501</v>
      </c>
      <c r="AD50" s="21">
        <v>107.48950202277399</v>
      </c>
      <c r="AE50" s="21">
        <v>103.89831461439589</v>
      </c>
      <c r="AF50" s="21">
        <v>102.11108212081031</v>
      </c>
      <c r="AG50" s="21">
        <v>102.93701015767513</v>
      </c>
      <c r="AH50" s="21">
        <v>108.31016017319762</v>
      </c>
      <c r="AI50" s="51">
        <v>111.22869576540214</v>
      </c>
      <c r="AJ50" s="51">
        <v>111.89692200470476</v>
      </c>
      <c r="AK50" s="51">
        <v>111.20296358239119</v>
      </c>
      <c r="AL50" s="51">
        <v>111.54577423973235</v>
      </c>
      <c r="AM50" s="51">
        <v>112.7444266728677</v>
      </c>
      <c r="AN50" s="51">
        <v>112.94644614684124</v>
      </c>
      <c r="AO50" s="51">
        <v>113.09435442404646</v>
      </c>
      <c r="AP50" s="51">
        <v>113.10580172867417</v>
      </c>
      <c r="AQ50" s="51">
        <v>116.73434581750945</v>
      </c>
      <c r="AR50" s="21">
        <v>114.543868385954</v>
      </c>
      <c r="AS50" s="21">
        <v>112.25175606071662</v>
      </c>
      <c r="AT50" s="21">
        <v>109.24440566401734</v>
      </c>
      <c r="AU50" s="21">
        <v>105.57050557123679</v>
      </c>
      <c r="AV50" s="21">
        <v>100.21987650229191</v>
      </c>
      <c r="AW50" s="21">
        <v>98.148179192233044</v>
      </c>
      <c r="AX50" s="21">
        <v>97.294253992514413</v>
      </c>
      <c r="AY50" s="21">
        <v>99.098780701192851</v>
      </c>
      <c r="AZ50" s="21">
        <v>97.379604293050249</v>
      </c>
      <c r="BA50" s="21">
        <v>96.769541774051405</v>
      </c>
      <c r="BB50" s="21">
        <v>100.35897525894491</v>
      </c>
      <c r="BC50" s="21">
        <v>99.29952588412236</v>
      </c>
      <c r="BD50" s="21">
        <v>98.986039103582684</v>
      </c>
      <c r="BE50" s="21">
        <v>98.405998656827407</v>
      </c>
      <c r="BF50" s="21">
        <v>99.209503116590582</v>
      </c>
      <c r="BG50" s="21">
        <v>98.537926967051035</v>
      </c>
      <c r="BH50" s="21">
        <v>97.513924902981856</v>
      </c>
      <c r="BI50" s="21">
        <v>97.273504931337584</v>
      </c>
      <c r="BJ50" s="21"/>
      <c r="BK50" s="21"/>
      <c r="BL50" s="21"/>
      <c r="BM50" s="21"/>
      <c r="BN50" s="21"/>
      <c r="BO50" s="21"/>
    </row>
    <row r="51" spans="1:67" x14ac:dyDescent="0.2">
      <c r="A51" s="20" t="str">
        <f t="shared" si="1"/>
        <v>mwg_n_QU_24</v>
      </c>
      <c r="B51" s="19" t="s">
        <v>3494</v>
      </c>
      <c r="C51" s="19" t="s">
        <v>503</v>
      </c>
      <c r="D51" s="19">
        <v>24</v>
      </c>
      <c r="E51" s="21">
        <v>100</v>
      </c>
      <c r="F51" s="21">
        <v>89.92035277839571</v>
      </c>
      <c r="G51" s="21">
        <v>87.181076583638713</v>
      </c>
      <c r="H51" s="21">
        <v>86.103769909659107</v>
      </c>
      <c r="I51" s="21">
        <v>89.189507584319884</v>
      </c>
      <c r="J51" s="21">
        <v>87.879230196693754</v>
      </c>
      <c r="K51" s="21">
        <v>94.956156797598013</v>
      </c>
      <c r="L51" s="21">
        <v>96.420081476716661</v>
      </c>
      <c r="M51" s="21">
        <v>96.884430000283743</v>
      </c>
      <c r="N51" s="21">
        <v>97.282950732144997</v>
      </c>
      <c r="O51" s="21">
        <v>96.18998466257645</v>
      </c>
      <c r="P51" s="21">
        <v>93.873762595254249</v>
      </c>
      <c r="Q51" s="21">
        <v>91.841984584748076</v>
      </c>
      <c r="R51" s="21">
        <v>93.873753101746388</v>
      </c>
      <c r="S51" s="21">
        <v>95.376038275763193</v>
      </c>
      <c r="T51" s="21">
        <v>97.209475592813845</v>
      </c>
      <c r="U51" s="21">
        <v>99.421136702495005</v>
      </c>
      <c r="V51" s="21">
        <v>95.869563869935121</v>
      </c>
      <c r="W51" s="21">
        <v>98.733526075013529</v>
      </c>
      <c r="X51" s="21">
        <v>98.063002781844403</v>
      </c>
      <c r="Y51" s="21">
        <v>101.54551875434868</v>
      </c>
      <c r="Z51" s="21">
        <v>101.75925762710614</v>
      </c>
      <c r="AA51" s="21">
        <v>106.07778933337464</v>
      </c>
      <c r="AB51" s="21">
        <v>110.8124981547129</v>
      </c>
      <c r="AC51" s="21">
        <v>106.1059113110651</v>
      </c>
      <c r="AD51" s="21">
        <v>110.54568115026449</v>
      </c>
      <c r="AE51" s="21">
        <v>111.48998316489487</v>
      </c>
      <c r="AF51" s="21">
        <v>107.4879946500938</v>
      </c>
      <c r="AG51" s="21">
        <v>106.92575795165939</v>
      </c>
      <c r="AH51" s="21">
        <v>107.15830339869325</v>
      </c>
      <c r="AI51" s="51">
        <v>103.46947302125749</v>
      </c>
      <c r="AJ51" s="51">
        <v>103.77666225606738</v>
      </c>
      <c r="AK51" s="51">
        <v>103.00425595394363</v>
      </c>
      <c r="AL51" s="51">
        <v>103.76033474238122</v>
      </c>
      <c r="AM51" s="51">
        <v>104.78202866546171</v>
      </c>
      <c r="AN51" s="51">
        <v>102.61323067706276</v>
      </c>
      <c r="AO51" s="51">
        <v>102.15812553160546</v>
      </c>
      <c r="AP51" s="51">
        <v>99.819277956854549</v>
      </c>
      <c r="AQ51" s="51">
        <v>99.169196926304181</v>
      </c>
      <c r="AR51" s="21">
        <v>97.403007340535126</v>
      </c>
      <c r="AS51" s="21">
        <v>99.933034080157896</v>
      </c>
      <c r="AT51" s="21">
        <v>98.864021904703463</v>
      </c>
      <c r="AU51" s="21">
        <v>97.323311817063001</v>
      </c>
      <c r="AV51" s="21">
        <v>95.416328229015051</v>
      </c>
      <c r="AW51" s="21">
        <v>95.891143455555067</v>
      </c>
      <c r="AX51" s="21">
        <v>96.169671383817175</v>
      </c>
      <c r="AY51" s="21">
        <v>96.489540779217279</v>
      </c>
      <c r="AZ51" s="21">
        <v>95.568743902858714</v>
      </c>
      <c r="BA51" s="21">
        <v>95.801909001011936</v>
      </c>
      <c r="BB51" s="21">
        <v>95.054620944270738</v>
      </c>
      <c r="BC51" s="21">
        <v>94.149559840488934</v>
      </c>
      <c r="BD51" s="21">
        <v>95.906136494882446</v>
      </c>
      <c r="BE51" s="21">
        <v>95.826376959531117</v>
      </c>
      <c r="BF51" s="21">
        <v>95.289542461463199</v>
      </c>
      <c r="BG51" s="21">
        <v>96.75985367120694</v>
      </c>
      <c r="BH51" s="21">
        <v>95.985177425761819</v>
      </c>
      <c r="BI51" s="21">
        <v>95.435483576993917</v>
      </c>
      <c r="BJ51" s="21"/>
      <c r="BK51" s="21"/>
      <c r="BL51" s="21"/>
      <c r="BM51" s="21"/>
      <c r="BN51" s="21"/>
      <c r="BO51" s="21"/>
    </row>
    <row r="52" spans="1:67" x14ac:dyDescent="0.2">
      <c r="A52" s="20" t="str">
        <f t="shared" si="1"/>
        <v>mwg_n_QU_25</v>
      </c>
      <c r="B52" s="19" t="s">
        <v>3494</v>
      </c>
      <c r="C52" s="19" t="s">
        <v>503</v>
      </c>
      <c r="D52" s="19">
        <v>25</v>
      </c>
      <c r="E52" s="21">
        <v>100</v>
      </c>
      <c r="F52" s="21">
        <v>104.84604252348315</v>
      </c>
      <c r="G52" s="21">
        <v>101.02393574179551</v>
      </c>
      <c r="H52" s="21">
        <v>107.42902647659558</v>
      </c>
      <c r="I52" s="21">
        <v>113.05096281827525</v>
      </c>
      <c r="J52" s="21">
        <v>109.29554519234503</v>
      </c>
      <c r="K52" s="21">
        <v>118.94861061785403</v>
      </c>
      <c r="L52" s="21">
        <v>119.53023044549411</v>
      </c>
      <c r="M52" s="21">
        <v>114.54836782685815</v>
      </c>
      <c r="N52" s="21">
        <v>107.36830540848503</v>
      </c>
      <c r="O52" s="21">
        <v>103.80523317639725</v>
      </c>
      <c r="P52" s="21">
        <v>99.00930250041776</v>
      </c>
      <c r="Q52" s="21">
        <v>96.062910383435906</v>
      </c>
      <c r="R52" s="21">
        <v>95.547773927153074</v>
      </c>
      <c r="S52" s="21">
        <v>94.952873890136601</v>
      </c>
      <c r="T52" s="21">
        <v>97.599503866122049</v>
      </c>
      <c r="U52" s="21">
        <v>99.320513773487988</v>
      </c>
      <c r="V52" s="21">
        <v>100.77199860764827</v>
      </c>
      <c r="W52" s="21">
        <v>100.15121937157166</v>
      </c>
      <c r="X52" s="21">
        <v>103.06341357413436</v>
      </c>
      <c r="Y52" s="21">
        <v>106.58380029407653</v>
      </c>
      <c r="Z52" s="21">
        <v>106.65684990877402</v>
      </c>
      <c r="AA52" s="21">
        <v>106.84592309724614</v>
      </c>
      <c r="AB52" s="21">
        <v>105.26185342488846</v>
      </c>
      <c r="AC52" s="21">
        <v>105.02571109677781</v>
      </c>
      <c r="AD52" s="21">
        <v>109.54358875205108</v>
      </c>
      <c r="AE52" s="21">
        <v>111.86271911974102</v>
      </c>
      <c r="AF52" s="21">
        <v>109.01322744162154</v>
      </c>
      <c r="AG52" s="21">
        <v>114.58469873319899</v>
      </c>
      <c r="AH52" s="21">
        <v>118.25776580178969</v>
      </c>
      <c r="AI52" s="51">
        <v>119.72157055180467</v>
      </c>
      <c r="AJ52" s="51">
        <v>117.15699723173813</v>
      </c>
      <c r="AK52" s="51">
        <v>115.72648199195119</v>
      </c>
      <c r="AL52" s="51">
        <v>118.30209972151732</v>
      </c>
      <c r="AM52" s="51">
        <v>116.48908373818989</v>
      </c>
      <c r="AN52" s="51">
        <v>116.4394941636681</v>
      </c>
      <c r="AO52" s="51">
        <v>112.32229365717539</v>
      </c>
      <c r="AP52" s="51">
        <v>109.0906351172149</v>
      </c>
      <c r="AQ52" s="51">
        <v>113.91573638731806</v>
      </c>
      <c r="AR52" s="21">
        <v>112.23068544766812</v>
      </c>
      <c r="AS52" s="21">
        <v>114.26790046939685</v>
      </c>
      <c r="AT52" s="21">
        <v>111.64799512223529</v>
      </c>
      <c r="AU52" s="21">
        <v>113.52666617091683</v>
      </c>
      <c r="AV52" s="21">
        <v>113.80585166034443</v>
      </c>
      <c r="AW52" s="21">
        <v>114.83100548604151</v>
      </c>
      <c r="AX52" s="21">
        <v>115.86995459970628</v>
      </c>
      <c r="AY52" s="21">
        <v>115.94452773740178</v>
      </c>
      <c r="AZ52" s="21">
        <v>112.98068670349765</v>
      </c>
      <c r="BA52" s="21">
        <v>114.72909071305948</v>
      </c>
      <c r="BB52" s="21">
        <v>113.91232363434787</v>
      </c>
      <c r="BC52" s="21">
        <v>113.75137675011216</v>
      </c>
      <c r="BD52" s="21">
        <v>112.74935365440852</v>
      </c>
      <c r="BE52" s="21">
        <v>113.99111417073907</v>
      </c>
      <c r="BF52" s="21">
        <v>115.24452009245655</v>
      </c>
      <c r="BG52" s="21">
        <v>113.62958624045869</v>
      </c>
      <c r="BH52" s="21">
        <v>114.7249922317783</v>
      </c>
      <c r="BI52" s="21">
        <v>116.63639384415416</v>
      </c>
      <c r="BJ52" s="21"/>
      <c r="BK52" s="21"/>
      <c r="BL52" s="21"/>
      <c r="BM52" s="21"/>
      <c r="BN52" s="21"/>
      <c r="BO52" s="21"/>
    </row>
    <row r="53" spans="1:67" x14ac:dyDescent="0.2">
      <c r="A53" s="20" t="str">
        <f t="shared" si="1"/>
        <v>mwg_n_QU_26</v>
      </c>
      <c r="B53" s="19" t="s">
        <v>3494</v>
      </c>
      <c r="C53" s="19" t="s">
        <v>503</v>
      </c>
      <c r="D53" s="19">
        <v>26</v>
      </c>
      <c r="E53" s="21">
        <v>100</v>
      </c>
      <c r="F53" s="21">
        <v>83.946023360532038</v>
      </c>
      <c r="G53" s="21">
        <v>80.918865362399671</v>
      </c>
      <c r="H53" s="21">
        <v>84.312019562935845</v>
      </c>
      <c r="I53" s="21">
        <v>89.021640067023199</v>
      </c>
      <c r="J53" s="21">
        <v>88.46457234773699</v>
      </c>
      <c r="K53" s="21">
        <v>88.336321499618435</v>
      </c>
      <c r="L53" s="21">
        <v>85.122022713008903</v>
      </c>
      <c r="M53" s="21">
        <v>86.646598785928688</v>
      </c>
      <c r="N53" s="21">
        <v>88.272903054803947</v>
      </c>
      <c r="O53" s="21">
        <v>84.546898977588668</v>
      </c>
      <c r="P53" s="21">
        <v>83.791333034610716</v>
      </c>
      <c r="Q53" s="21">
        <v>82.774355778202462</v>
      </c>
      <c r="R53" s="21">
        <v>85.735154048276144</v>
      </c>
      <c r="S53" s="21">
        <v>88.006522787710239</v>
      </c>
      <c r="T53" s="21">
        <v>88.343450786175353</v>
      </c>
      <c r="U53" s="21">
        <v>90.035532169347121</v>
      </c>
      <c r="V53" s="21">
        <v>78.08734618718222</v>
      </c>
      <c r="W53" s="21">
        <v>85.928335023646383</v>
      </c>
      <c r="X53" s="21">
        <v>82.121838225308494</v>
      </c>
      <c r="Y53" s="21">
        <v>84.846450039868571</v>
      </c>
      <c r="Z53" s="21">
        <v>84.795779032467834</v>
      </c>
      <c r="AA53" s="21">
        <v>88.487567440852715</v>
      </c>
      <c r="AB53" s="21">
        <v>103.48345787091225</v>
      </c>
      <c r="AC53" s="21">
        <v>89.916043019724967</v>
      </c>
      <c r="AD53" s="21">
        <v>99.808816619542966</v>
      </c>
      <c r="AE53" s="21">
        <v>95.57419418698781</v>
      </c>
      <c r="AF53" s="21">
        <v>89.97185375530502</v>
      </c>
      <c r="AG53" s="21">
        <v>89.160073434133608</v>
      </c>
      <c r="AH53" s="21">
        <v>91.510584633556107</v>
      </c>
      <c r="AI53" s="51">
        <v>86.281361552564633</v>
      </c>
      <c r="AJ53" s="51">
        <v>86.325624410537642</v>
      </c>
      <c r="AK53" s="51">
        <v>84.807280234671708</v>
      </c>
      <c r="AL53" s="51">
        <v>86.315612816895509</v>
      </c>
      <c r="AM53" s="51">
        <v>87.629221668295102</v>
      </c>
      <c r="AN53" s="51">
        <v>86.659432562695315</v>
      </c>
      <c r="AO53" s="51">
        <v>86.72098729851858</v>
      </c>
      <c r="AP53" s="51">
        <v>86.504845210017152</v>
      </c>
      <c r="AQ53" s="51">
        <v>85.762198460688836</v>
      </c>
      <c r="AR53" s="21">
        <v>83.294075777753335</v>
      </c>
      <c r="AS53" s="21">
        <v>83.992687828966837</v>
      </c>
      <c r="AT53" s="21">
        <v>81.894766516511353</v>
      </c>
      <c r="AU53" s="21">
        <v>79.64902428417156</v>
      </c>
      <c r="AV53" s="21">
        <v>80.394835856677105</v>
      </c>
      <c r="AW53" s="21">
        <v>83.511589880406575</v>
      </c>
      <c r="AX53" s="21">
        <v>82.127531136378124</v>
      </c>
      <c r="AY53" s="21">
        <v>81.900529187284391</v>
      </c>
      <c r="AZ53" s="21">
        <v>81.043398635129293</v>
      </c>
      <c r="BA53" s="21">
        <v>82.578790858729306</v>
      </c>
      <c r="BB53" s="21">
        <v>83.769283844701505</v>
      </c>
      <c r="BC53" s="21">
        <v>83.879618000895661</v>
      </c>
      <c r="BD53" s="21">
        <v>82.322673277419625</v>
      </c>
      <c r="BE53" s="21">
        <v>81.428593225388553</v>
      </c>
      <c r="BF53" s="21">
        <v>81.844783455720503</v>
      </c>
      <c r="BG53" s="21">
        <v>82.395109920095962</v>
      </c>
      <c r="BH53" s="21">
        <v>82.497558892355869</v>
      </c>
      <c r="BI53" s="21">
        <v>82.154631606324187</v>
      </c>
      <c r="BJ53" s="21"/>
      <c r="BK53" s="21"/>
      <c r="BL53" s="21"/>
      <c r="BM53" s="21"/>
      <c r="BN53" s="21"/>
      <c r="BO53" s="21"/>
    </row>
    <row r="54" spans="1:67" x14ac:dyDescent="0.2">
      <c r="A54" s="20" t="str">
        <f t="shared" si="1"/>
        <v>mwg_t_QU_1</v>
      </c>
      <c r="B54" s="19" t="s">
        <v>3495</v>
      </c>
      <c r="C54" s="19" t="s">
        <v>503</v>
      </c>
      <c r="D54" s="19">
        <v>1</v>
      </c>
      <c r="E54" s="21">
        <v>100</v>
      </c>
      <c r="F54" s="21">
        <v>98.469014040738884</v>
      </c>
      <c r="G54" s="21">
        <v>98.224805596353207</v>
      </c>
      <c r="H54" s="21">
        <v>104.59018562418953</v>
      </c>
      <c r="I54" s="21">
        <v>109.18635543758933</v>
      </c>
      <c r="J54" s="21">
        <v>107.11838913488208</v>
      </c>
      <c r="K54" s="21">
        <v>117.44971910934557</v>
      </c>
      <c r="L54" s="21">
        <v>117.23536422579713</v>
      </c>
      <c r="M54" s="21">
        <v>116.44360719067754</v>
      </c>
      <c r="N54" s="21">
        <v>114.54019639586208</v>
      </c>
      <c r="O54" s="21">
        <v>116.21560083339104</v>
      </c>
      <c r="P54" s="21">
        <v>113.02050670568906</v>
      </c>
      <c r="Q54" s="21">
        <v>111.35140310329083</v>
      </c>
      <c r="R54" s="21">
        <v>112.0303209750186</v>
      </c>
      <c r="S54" s="21">
        <v>111.49625163088352</v>
      </c>
      <c r="T54" s="21">
        <v>113.06310693940151</v>
      </c>
      <c r="U54" s="21">
        <v>114.36734603392939</v>
      </c>
      <c r="V54" s="21">
        <v>117.02085197841521</v>
      </c>
      <c r="W54" s="21">
        <v>117.81445453259067</v>
      </c>
      <c r="X54" s="21">
        <v>116.06720821428651</v>
      </c>
      <c r="Y54" s="21">
        <v>119.664510115984</v>
      </c>
      <c r="Z54" s="21">
        <v>120.73904654120268</v>
      </c>
      <c r="AA54" s="21">
        <v>123.26405403668142</v>
      </c>
      <c r="AB54" s="21">
        <v>122.0725939945835</v>
      </c>
      <c r="AC54" s="21">
        <v>119.73669168478065</v>
      </c>
      <c r="AD54" s="21">
        <v>122.41433554340806</v>
      </c>
      <c r="AE54" s="21">
        <v>120.19962913345327</v>
      </c>
      <c r="AF54" s="21">
        <v>122.5729205082464</v>
      </c>
      <c r="AG54" s="21">
        <v>124.61916447547834</v>
      </c>
      <c r="AH54" s="21">
        <v>126.66150074866194</v>
      </c>
      <c r="AI54" s="51">
        <v>127.34317766287518</v>
      </c>
      <c r="AJ54" s="51">
        <v>124.56861904733665</v>
      </c>
      <c r="AK54" s="51">
        <v>123.65589046879688</v>
      </c>
      <c r="AL54" s="51">
        <v>127.54511233136854</v>
      </c>
      <c r="AM54" s="51">
        <v>125.00531885342075</v>
      </c>
      <c r="AN54" s="51">
        <v>124.33653614916791</v>
      </c>
      <c r="AO54" s="51">
        <v>121.73665271735207</v>
      </c>
      <c r="AP54" s="51">
        <v>120.31470172528986</v>
      </c>
      <c r="AQ54" s="51">
        <v>121.67054255100918</v>
      </c>
      <c r="AR54" s="21">
        <v>120.692009923946</v>
      </c>
      <c r="AS54" s="21">
        <v>125.08385880273363</v>
      </c>
      <c r="AT54" s="21">
        <v>122.61428828171088</v>
      </c>
      <c r="AU54" s="21">
        <v>123.66708702785103</v>
      </c>
      <c r="AV54" s="21">
        <v>121.56248020583588</v>
      </c>
      <c r="AW54" s="21">
        <v>122.09201325187442</v>
      </c>
      <c r="AX54" s="21">
        <v>122.36527994585231</v>
      </c>
      <c r="AY54" s="21">
        <v>122.81453226679045</v>
      </c>
      <c r="AZ54" s="21">
        <v>120.6416343130239</v>
      </c>
      <c r="BA54" s="21">
        <v>122.88973518538219</v>
      </c>
      <c r="BB54" s="21">
        <v>126.13302179520475</v>
      </c>
      <c r="BC54" s="21">
        <v>122.3499336892024</v>
      </c>
      <c r="BD54" s="21">
        <v>124.40174225069589</v>
      </c>
      <c r="BE54" s="21">
        <v>120.64098886475665</v>
      </c>
      <c r="BF54" s="21">
        <v>121.13608175591284</v>
      </c>
      <c r="BG54" s="21">
        <v>120.160879980544</v>
      </c>
      <c r="BH54" s="21">
        <v>121.32242699588384</v>
      </c>
      <c r="BI54" s="21">
        <v>122.8573546636778</v>
      </c>
      <c r="BJ54" s="21"/>
      <c r="BK54" s="21"/>
      <c r="BL54" s="21"/>
      <c r="BM54" s="21"/>
      <c r="BN54" s="21"/>
      <c r="BO54" s="21"/>
    </row>
    <row r="55" spans="1:67" x14ac:dyDescent="0.2">
      <c r="A55" s="20" t="str">
        <f t="shared" ref="A55:A80" si="2">CONCATENATE(B55,"_",C55,"_",D55)</f>
        <v>mwg_t_QU_2</v>
      </c>
      <c r="B55" s="19" t="s">
        <v>3495</v>
      </c>
      <c r="C55" s="19" t="s">
        <v>503</v>
      </c>
      <c r="D55" s="19">
        <v>2</v>
      </c>
      <c r="E55" s="21">
        <v>100</v>
      </c>
      <c r="F55" s="21">
        <v>97.99035963316642</v>
      </c>
      <c r="G55" s="21">
        <v>95.001150702413881</v>
      </c>
      <c r="H55" s="21">
        <v>94.360428334759433</v>
      </c>
      <c r="I55" s="21">
        <v>97.268802412650402</v>
      </c>
      <c r="J55" s="21">
        <v>95.124054394599611</v>
      </c>
      <c r="K55" s="21">
        <v>104.15608848950811</v>
      </c>
      <c r="L55" s="21">
        <v>104.21491277847528</v>
      </c>
      <c r="M55" s="21">
        <v>103.72919315111216</v>
      </c>
      <c r="N55" s="21">
        <v>102.70123230344464</v>
      </c>
      <c r="O55" s="21">
        <v>104.18154308993839</v>
      </c>
      <c r="P55" s="21">
        <v>101.84908334133196</v>
      </c>
      <c r="Q55" s="21">
        <v>100.27746122399532</v>
      </c>
      <c r="R55" s="21">
        <v>100.98850161352451</v>
      </c>
      <c r="S55" s="21">
        <v>100.29823427197411</v>
      </c>
      <c r="T55" s="21">
        <v>101.26748292055019</v>
      </c>
      <c r="U55" s="21">
        <v>102.58733775215008</v>
      </c>
      <c r="V55" s="21">
        <v>104.19262147540593</v>
      </c>
      <c r="W55" s="21">
        <v>103.21975686248601</v>
      </c>
      <c r="X55" s="21">
        <v>102.97041067048369</v>
      </c>
      <c r="Y55" s="21">
        <v>106.12838103312248</v>
      </c>
      <c r="Z55" s="21">
        <v>107.07582519714798</v>
      </c>
      <c r="AA55" s="21">
        <v>109.20434887233708</v>
      </c>
      <c r="AB55" s="21">
        <v>108.50901608320025</v>
      </c>
      <c r="AC55" s="21">
        <v>106.96051936901063</v>
      </c>
      <c r="AD55" s="21">
        <v>109.7014591517183</v>
      </c>
      <c r="AE55" s="21">
        <v>107.44105425309161</v>
      </c>
      <c r="AF55" s="21">
        <v>107.96177679371874</v>
      </c>
      <c r="AG55" s="21">
        <v>108.5750719713985</v>
      </c>
      <c r="AH55" s="21">
        <v>110.47627395775197</v>
      </c>
      <c r="AI55" s="51">
        <v>104.38236796084313</v>
      </c>
      <c r="AJ55" s="51">
        <v>103.59989682100891</v>
      </c>
      <c r="AK55" s="51">
        <v>103.44301067624953</v>
      </c>
      <c r="AL55" s="51">
        <v>105.83629579629843</v>
      </c>
      <c r="AM55" s="51">
        <v>104.78860806059747</v>
      </c>
      <c r="AN55" s="51">
        <v>104.50328278349986</v>
      </c>
      <c r="AO55" s="51">
        <v>102.85071245280113</v>
      </c>
      <c r="AP55" s="51">
        <v>101.6744183123772</v>
      </c>
      <c r="AQ55" s="51">
        <v>102.33920156102485</v>
      </c>
      <c r="AR55" s="21">
        <v>101.66671365460431</v>
      </c>
      <c r="AS55" s="21">
        <v>104.23693006722627</v>
      </c>
      <c r="AT55" s="21">
        <v>101.58586856594358</v>
      </c>
      <c r="AU55" s="21">
        <v>101.01608237916224</v>
      </c>
      <c r="AV55" s="21">
        <v>98.849058857059504</v>
      </c>
      <c r="AW55" s="21">
        <v>101.71802576005938</v>
      </c>
      <c r="AX55" s="21">
        <v>101.79522647528934</v>
      </c>
      <c r="AY55" s="21">
        <v>102.91592761051231</v>
      </c>
      <c r="AZ55" s="21">
        <v>100.69623771038469</v>
      </c>
      <c r="BA55" s="21">
        <v>102.0220729585868</v>
      </c>
      <c r="BB55" s="21">
        <v>103.56138504462649</v>
      </c>
      <c r="BC55" s="21">
        <v>101.28705434815579</v>
      </c>
      <c r="BD55" s="21">
        <v>102.51551850780078</v>
      </c>
      <c r="BE55" s="21">
        <v>100.08904213082954</v>
      </c>
      <c r="BF55" s="21">
        <v>100.54106344585911</v>
      </c>
      <c r="BG55" s="21">
        <v>100.07101843705696</v>
      </c>
      <c r="BH55" s="21">
        <v>101.37219179607125</v>
      </c>
      <c r="BI55" s="21">
        <v>101.90329897710468</v>
      </c>
      <c r="BJ55" s="21"/>
      <c r="BK55" s="21"/>
      <c r="BL55" s="21"/>
      <c r="BM55" s="21"/>
      <c r="BN55" s="21"/>
      <c r="BO55" s="21"/>
    </row>
    <row r="56" spans="1:67" x14ac:dyDescent="0.2">
      <c r="A56" s="20" t="str">
        <f t="shared" si="2"/>
        <v>mwg_t_QU_3</v>
      </c>
      <c r="B56" s="19" t="s">
        <v>3495</v>
      </c>
      <c r="C56" s="19" t="s">
        <v>503</v>
      </c>
      <c r="D56" s="19">
        <v>3</v>
      </c>
      <c r="E56" s="21">
        <v>100</v>
      </c>
      <c r="F56" s="21">
        <v>98.470650123313774</v>
      </c>
      <c r="G56" s="21">
        <v>98.617510661301196</v>
      </c>
      <c r="H56" s="21">
        <v>99.05286969653622</v>
      </c>
      <c r="I56" s="21">
        <v>103.60900612312712</v>
      </c>
      <c r="J56" s="21">
        <v>102.19775399397861</v>
      </c>
      <c r="K56" s="21">
        <v>112.2818319342209</v>
      </c>
      <c r="L56" s="21">
        <v>112.90892149992355</v>
      </c>
      <c r="M56" s="21">
        <v>112.8022211657203</v>
      </c>
      <c r="N56" s="21">
        <v>111.59482028765876</v>
      </c>
      <c r="O56" s="21">
        <v>112.6376274687709</v>
      </c>
      <c r="P56" s="21">
        <v>110.13228682213018</v>
      </c>
      <c r="Q56" s="21">
        <v>108.64808581023917</v>
      </c>
      <c r="R56" s="21">
        <v>110.0158429536185</v>
      </c>
      <c r="S56" s="21">
        <v>110.26510794554515</v>
      </c>
      <c r="T56" s="21">
        <v>112.39813123258085</v>
      </c>
      <c r="U56" s="21">
        <v>115.33276906726955</v>
      </c>
      <c r="V56" s="21">
        <v>118.4873114525204</v>
      </c>
      <c r="W56" s="21">
        <v>119.04017113361039</v>
      </c>
      <c r="X56" s="21">
        <v>118.00620618315793</v>
      </c>
      <c r="Y56" s="21">
        <v>121.24879610560701</v>
      </c>
      <c r="Z56" s="21">
        <v>121.86794871620043</v>
      </c>
      <c r="AA56" s="21">
        <v>124.55883231473234</v>
      </c>
      <c r="AB56" s="21">
        <v>124.34324404967481</v>
      </c>
      <c r="AC56" s="21">
        <v>123.08605260232119</v>
      </c>
      <c r="AD56" s="21">
        <v>127.57940170262879</v>
      </c>
      <c r="AE56" s="21">
        <v>125.51347825968047</v>
      </c>
      <c r="AF56" s="21">
        <v>125.53362638860548</v>
      </c>
      <c r="AG56" s="21">
        <v>126.51889590010764</v>
      </c>
      <c r="AH56" s="21">
        <v>129.98106798330446</v>
      </c>
      <c r="AI56" s="51">
        <v>129.6064611673541</v>
      </c>
      <c r="AJ56" s="51">
        <v>127.13737294938525</v>
      </c>
      <c r="AK56" s="51">
        <v>123.76317305346274</v>
      </c>
      <c r="AL56" s="51">
        <v>126.72275701083555</v>
      </c>
      <c r="AM56" s="51">
        <v>125.44410643496123</v>
      </c>
      <c r="AN56" s="51">
        <v>124.98915710481467</v>
      </c>
      <c r="AO56" s="51">
        <v>123.96398882380497</v>
      </c>
      <c r="AP56" s="51">
        <v>120.7935927377565</v>
      </c>
      <c r="AQ56" s="51">
        <v>118.29049590964252</v>
      </c>
      <c r="AR56" s="21">
        <v>118.00493092712601</v>
      </c>
      <c r="AS56" s="21">
        <v>123.00174085539759</v>
      </c>
      <c r="AT56" s="21">
        <v>120.78371757144588</v>
      </c>
      <c r="AU56" s="21">
        <v>121.3321432597028</v>
      </c>
      <c r="AV56" s="21">
        <v>118.85295735798877</v>
      </c>
      <c r="AW56" s="21">
        <v>118.94314005591001</v>
      </c>
      <c r="AX56" s="21">
        <v>119.5172863391161</v>
      </c>
      <c r="AY56" s="21">
        <v>119.72118974932209</v>
      </c>
      <c r="AZ56" s="21">
        <v>116.72696359222938</v>
      </c>
      <c r="BA56" s="21">
        <v>118.32254990984777</v>
      </c>
      <c r="BB56" s="21">
        <v>121.10988844585519</v>
      </c>
      <c r="BC56" s="21">
        <v>117.57757919469489</v>
      </c>
      <c r="BD56" s="21">
        <v>117.52811904089184</v>
      </c>
      <c r="BE56" s="21">
        <v>116.68166755912148</v>
      </c>
      <c r="BF56" s="21">
        <v>118.87982329862669</v>
      </c>
      <c r="BG56" s="21">
        <v>119.07788150093515</v>
      </c>
      <c r="BH56" s="21">
        <v>117.83819032668002</v>
      </c>
      <c r="BI56" s="21">
        <v>118.80461816374657</v>
      </c>
      <c r="BJ56" s="21"/>
      <c r="BK56" s="21"/>
      <c r="BL56" s="21"/>
      <c r="BM56" s="21"/>
      <c r="BN56" s="21"/>
      <c r="BO56" s="21"/>
    </row>
    <row r="57" spans="1:67" x14ac:dyDescent="0.2">
      <c r="A57" s="20" t="str">
        <f t="shared" si="2"/>
        <v>mwg_t_QU_4</v>
      </c>
      <c r="B57" s="19" t="s">
        <v>3495</v>
      </c>
      <c r="C57" s="19" t="s">
        <v>503</v>
      </c>
      <c r="D57" s="19">
        <v>4</v>
      </c>
      <c r="E57" s="21">
        <v>100</v>
      </c>
      <c r="F57" s="21">
        <v>95.072010865428851</v>
      </c>
      <c r="G57" s="21">
        <v>95.084762809797596</v>
      </c>
      <c r="H57" s="21">
        <v>97.40570476696999</v>
      </c>
      <c r="I57" s="21">
        <v>100.40291346469823</v>
      </c>
      <c r="J57" s="21">
        <v>96.736375792427381</v>
      </c>
      <c r="K57" s="21">
        <v>101.10376844421933</v>
      </c>
      <c r="L57" s="21">
        <v>96.387413275046271</v>
      </c>
      <c r="M57" s="21">
        <v>95.503753863343036</v>
      </c>
      <c r="N57" s="21">
        <v>94.55097072051916</v>
      </c>
      <c r="O57" s="21">
        <v>94.093381375081023</v>
      </c>
      <c r="P57" s="21">
        <v>91.865984636962153</v>
      </c>
      <c r="Q57" s="21">
        <v>90.627750657409294</v>
      </c>
      <c r="R57" s="21">
        <v>92.031673648573303</v>
      </c>
      <c r="S57" s="21">
        <v>92.886404217320447</v>
      </c>
      <c r="T57" s="21">
        <v>95.271848788548169</v>
      </c>
      <c r="U57" s="21">
        <v>96.647474939719743</v>
      </c>
      <c r="V57" s="21">
        <v>96.262153396311703</v>
      </c>
      <c r="W57" s="21">
        <v>96.225475239039753</v>
      </c>
      <c r="X57" s="21">
        <v>96.632154892672332</v>
      </c>
      <c r="Y57" s="21">
        <v>101.8573273341875</v>
      </c>
      <c r="Z57" s="21">
        <v>102.53213480822288</v>
      </c>
      <c r="AA57" s="21">
        <v>105.42145135419815</v>
      </c>
      <c r="AB57" s="21">
        <v>107.17956077714683</v>
      </c>
      <c r="AC57" s="21">
        <v>102.5002020778098</v>
      </c>
      <c r="AD57" s="21">
        <v>101.65353160801473</v>
      </c>
      <c r="AE57" s="21">
        <v>96.408354349629263</v>
      </c>
      <c r="AF57" s="21">
        <v>96.861876477039516</v>
      </c>
      <c r="AG57" s="21">
        <v>100.69480532423394</v>
      </c>
      <c r="AH57" s="21">
        <v>104.57434476475771</v>
      </c>
      <c r="AI57" s="51">
        <v>107.74912154571507</v>
      </c>
      <c r="AJ57" s="51">
        <v>106.70975790401785</v>
      </c>
      <c r="AK57" s="51">
        <v>104.62310421496348</v>
      </c>
      <c r="AL57" s="51">
        <v>107.57512178809188</v>
      </c>
      <c r="AM57" s="51">
        <v>102.34446094202687</v>
      </c>
      <c r="AN57" s="51">
        <v>99.009158606156092</v>
      </c>
      <c r="AO57" s="51">
        <v>100.61033320166366</v>
      </c>
      <c r="AP57" s="51">
        <v>100.39557058668957</v>
      </c>
      <c r="AQ57" s="51">
        <v>100.92326882027234</v>
      </c>
      <c r="AR57" s="21">
        <v>99.778660625178745</v>
      </c>
      <c r="AS57" s="21">
        <v>104.26780786174741</v>
      </c>
      <c r="AT57" s="21">
        <v>102.9632406078133</v>
      </c>
      <c r="AU57" s="21">
        <v>102.11547076212031</v>
      </c>
      <c r="AV57" s="21">
        <v>97.395938474867961</v>
      </c>
      <c r="AW57" s="21">
        <v>100.46868949543826</v>
      </c>
      <c r="AX57" s="21">
        <v>105.60864799468384</v>
      </c>
      <c r="AY57" s="21">
        <v>107.11029489296631</v>
      </c>
      <c r="AZ57" s="21">
        <v>103.3231963406495</v>
      </c>
      <c r="BA57" s="21">
        <v>101.33879455663535</v>
      </c>
      <c r="BB57" s="21">
        <v>106.23288564986917</v>
      </c>
      <c r="BC57" s="21">
        <v>102.8109464677289</v>
      </c>
      <c r="BD57" s="21">
        <v>102.91686221557943</v>
      </c>
      <c r="BE57" s="21">
        <v>99.239509978106199</v>
      </c>
      <c r="BF57" s="21">
        <v>99.576885693272644</v>
      </c>
      <c r="BG57" s="21">
        <v>100.26619595942509</v>
      </c>
      <c r="BH57" s="21">
        <v>100.33762759345875</v>
      </c>
      <c r="BI57" s="21">
        <v>98.724547420725457</v>
      </c>
      <c r="BJ57" s="21"/>
      <c r="BK57" s="21"/>
      <c r="BL57" s="21"/>
      <c r="BM57" s="21"/>
      <c r="BN57" s="21"/>
      <c r="BO57" s="21"/>
    </row>
    <row r="58" spans="1:67" x14ac:dyDescent="0.2">
      <c r="A58" s="20" t="str">
        <f t="shared" si="2"/>
        <v>mwg_t_QU_5</v>
      </c>
      <c r="B58" s="19" t="s">
        <v>3495</v>
      </c>
      <c r="C58" s="19" t="s">
        <v>503</v>
      </c>
      <c r="D58" s="19">
        <v>5</v>
      </c>
      <c r="E58" s="21">
        <v>100</v>
      </c>
      <c r="F58" s="21">
        <v>99.703548794004575</v>
      </c>
      <c r="G58" s="21">
        <v>103.19080924231136</v>
      </c>
      <c r="H58" s="21">
        <v>102.59955699118859</v>
      </c>
      <c r="I58" s="21">
        <v>106.95470462612163</v>
      </c>
      <c r="J58" s="21">
        <v>105.08287595784537</v>
      </c>
      <c r="K58" s="21">
        <v>117.33672588142726</v>
      </c>
      <c r="L58" s="21">
        <v>122.9677522585003</v>
      </c>
      <c r="M58" s="21">
        <v>122.34915697774017</v>
      </c>
      <c r="N58" s="21">
        <v>120.6938039162232</v>
      </c>
      <c r="O58" s="21">
        <v>123.39463066173646</v>
      </c>
      <c r="P58" s="21">
        <v>118.92880437078537</v>
      </c>
      <c r="Q58" s="21">
        <v>117.30050825128662</v>
      </c>
      <c r="R58" s="21">
        <v>118.85182497835667</v>
      </c>
      <c r="S58" s="21">
        <v>119.12429053133864</v>
      </c>
      <c r="T58" s="21">
        <v>120.58998819970104</v>
      </c>
      <c r="U58" s="21">
        <v>123.10192321023798</v>
      </c>
      <c r="V58" s="21">
        <v>128.26264002457006</v>
      </c>
      <c r="W58" s="21">
        <v>131.95945602725132</v>
      </c>
      <c r="X58" s="21">
        <v>129.2123748761623</v>
      </c>
      <c r="Y58" s="21">
        <v>135.1997805012399</v>
      </c>
      <c r="Z58" s="21">
        <v>138.07059189856346</v>
      </c>
      <c r="AA58" s="21">
        <v>141.44428359091035</v>
      </c>
      <c r="AB58" s="21">
        <v>138.95219646925639</v>
      </c>
      <c r="AC58" s="21">
        <v>138.48579503078625</v>
      </c>
      <c r="AD58" s="21">
        <v>139.42481231093126</v>
      </c>
      <c r="AE58" s="21">
        <v>133.05424714937297</v>
      </c>
      <c r="AF58" s="21">
        <v>133.44026429703712</v>
      </c>
      <c r="AG58" s="21">
        <v>138.77755414933114</v>
      </c>
      <c r="AH58" s="21">
        <v>141.09801316117927</v>
      </c>
      <c r="AI58" s="51">
        <v>138.79340624111018</v>
      </c>
      <c r="AJ58" s="51">
        <v>135.53683029882774</v>
      </c>
      <c r="AK58" s="51">
        <v>131.8284127760038</v>
      </c>
      <c r="AL58" s="51">
        <v>133.87623743987081</v>
      </c>
      <c r="AM58" s="51">
        <v>137.80817924084707</v>
      </c>
      <c r="AN58" s="51">
        <v>137.15164738116502</v>
      </c>
      <c r="AO58" s="51">
        <v>136.70517992957363</v>
      </c>
      <c r="AP58" s="51">
        <v>130.65512087109403</v>
      </c>
      <c r="AQ58" s="51">
        <v>125.98081160244028</v>
      </c>
      <c r="AR58" s="21">
        <v>124.33143928750718</v>
      </c>
      <c r="AS58" s="21">
        <v>130.11182516362121</v>
      </c>
      <c r="AT58" s="21">
        <v>129.40474926548518</v>
      </c>
      <c r="AU58" s="21">
        <v>130.91458915088884</v>
      </c>
      <c r="AV58" s="21">
        <v>126.92903337890141</v>
      </c>
      <c r="AW58" s="21">
        <v>129.65067136468247</v>
      </c>
      <c r="AX58" s="21">
        <v>129.66107182499027</v>
      </c>
      <c r="AY58" s="21">
        <v>130.74751655952002</v>
      </c>
      <c r="AZ58" s="21">
        <v>128.36197892311793</v>
      </c>
      <c r="BA58" s="21">
        <v>129.45836716025752</v>
      </c>
      <c r="BB58" s="21">
        <v>130.62087896980182</v>
      </c>
      <c r="BC58" s="21">
        <v>126.33128085721171</v>
      </c>
      <c r="BD58" s="21">
        <v>126.95929931043783</v>
      </c>
      <c r="BE58" s="21">
        <v>123.79892831903693</v>
      </c>
      <c r="BF58" s="21">
        <v>123.40197233661625</v>
      </c>
      <c r="BG58" s="21">
        <v>121.81644533452418</v>
      </c>
      <c r="BH58" s="21">
        <v>124.87868959253281</v>
      </c>
      <c r="BI58" s="21">
        <v>127.16817092039432</v>
      </c>
      <c r="BJ58" s="21"/>
      <c r="BK58" s="21"/>
      <c r="BL58" s="21"/>
      <c r="BM58" s="21"/>
      <c r="BN58" s="21"/>
      <c r="BO58" s="21"/>
    </row>
    <row r="59" spans="1:67" x14ac:dyDescent="0.2">
      <c r="A59" s="20" t="str">
        <f t="shared" si="2"/>
        <v>mwg_t_QU_6</v>
      </c>
      <c r="B59" s="19" t="s">
        <v>3495</v>
      </c>
      <c r="C59" s="19" t="s">
        <v>503</v>
      </c>
      <c r="D59" s="19">
        <v>6</v>
      </c>
      <c r="E59" s="21">
        <v>100</v>
      </c>
      <c r="F59" s="21">
        <v>94.533962554409214</v>
      </c>
      <c r="G59" s="21">
        <v>96.926723185044082</v>
      </c>
      <c r="H59" s="21">
        <v>94.874460453742756</v>
      </c>
      <c r="I59" s="21">
        <v>98.314051457605373</v>
      </c>
      <c r="J59" s="21">
        <v>96.403820523027534</v>
      </c>
      <c r="K59" s="21">
        <v>108.33743979113602</v>
      </c>
      <c r="L59" s="21">
        <v>110.56067028678615</v>
      </c>
      <c r="M59" s="21">
        <v>109.68467764711913</v>
      </c>
      <c r="N59" s="21">
        <v>107.76067084810154</v>
      </c>
      <c r="O59" s="21">
        <v>108.21026458252285</v>
      </c>
      <c r="P59" s="21">
        <v>107.08170682129317</v>
      </c>
      <c r="Q59" s="21">
        <v>105.81709224173169</v>
      </c>
      <c r="R59" s="21">
        <v>107.10064067611735</v>
      </c>
      <c r="S59" s="21">
        <v>106.61634699583624</v>
      </c>
      <c r="T59" s="21">
        <v>107.56440822522335</v>
      </c>
      <c r="U59" s="21">
        <v>109.36389770466958</v>
      </c>
      <c r="V59" s="21">
        <v>112.3678037445266</v>
      </c>
      <c r="W59" s="21">
        <v>109.27063101567789</v>
      </c>
      <c r="X59" s="21">
        <v>112.75543865317962</v>
      </c>
      <c r="Y59" s="21">
        <v>114.79459270852857</v>
      </c>
      <c r="Z59" s="21">
        <v>112.80536561214677</v>
      </c>
      <c r="AA59" s="21">
        <v>115.21697415185686</v>
      </c>
      <c r="AB59" s="21">
        <v>114.98106280314606</v>
      </c>
      <c r="AC59" s="21">
        <v>114.55604780448891</v>
      </c>
      <c r="AD59" s="21">
        <v>118.60070932652593</v>
      </c>
      <c r="AE59" s="21">
        <v>117.37945133794216</v>
      </c>
      <c r="AF59" s="21">
        <v>119.012271895699</v>
      </c>
      <c r="AG59" s="21">
        <v>119.30124307169893</v>
      </c>
      <c r="AH59" s="21">
        <v>120.37608515748607</v>
      </c>
      <c r="AI59" s="51">
        <v>121.95158125738006</v>
      </c>
      <c r="AJ59" s="51">
        <v>117.03252191229261</v>
      </c>
      <c r="AK59" s="51">
        <v>115.63876772809193</v>
      </c>
      <c r="AL59" s="51">
        <v>118.2277131309316</v>
      </c>
      <c r="AM59" s="51">
        <v>118.41365236604882</v>
      </c>
      <c r="AN59" s="51">
        <v>117.40929647462961</v>
      </c>
      <c r="AO59" s="51">
        <v>116.40133508020072</v>
      </c>
      <c r="AP59" s="51">
        <v>112.68683079066149</v>
      </c>
      <c r="AQ59" s="51">
        <v>115.99204390876456</v>
      </c>
      <c r="AR59" s="21">
        <v>113.9924287736918</v>
      </c>
      <c r="AS59" s="21">
        <v>117.74966048067029</v>
      </c>
      <c r="AT59" s="21">
        <v>118.66823017663994</v>
      </c>
      <c r="AU59" s="21">
        <v>119.11808129838994</v>
      </c>
      <c r="AV59" s="21">
        <v>112.98436783749561</v>
      </c>
      <c r="AW59" s="21">
        <v>109.46128294316668</v>
      </c>
      <c r="AX59" s="21">
        <v>111.31788862339195</v>
      </c>
      <c r="AY59" s="21">
        <v>109.37386790903074</v>
      </c>
      <c r="AZ59" s="21">
        <v>103.19345414065096</v>
      </c>
      <c r="BA59" s="21">
        <v>106.42377842586184</v>
      </c>
      <c r="BB59" s="21">
        <v>110.78413948076329</v>
      </c>
      <c r="BC59" s="21">
        <v>106.35175195072171</v>
      </c>
      <c r="BD59" s="21">
        <v>106.24266638681019</v>
      </c>
      <c r="BE59" s="21">
        <v>106.5044282714972</v>
      </c>
      <c r="BF59" s="21">
        <v>107.2846469974363</v>
      </c>
      <c r="BG59" s="21">
        <v>110.02821557344531</v>
      </c>
      <c r="BH59" s="21">
        <v>109.88788985765767</v>
      </c>
      <c r="BI59" s="21">
        <v>109.53851926665767</v>
      </c>
      <c r="BJ59" s="21"/>
      <c r="BK59" s="21"/>
      <c r="BL59" s="21"/>
      <c r="BM59" s="21"/>
      <c r="BN59" s="21"/>
      <c r="BO59" s="21"/>
    </row>
    <row r="60" spans="1:67" x14ac:dyDescent="0.2">
      <c r="A60" s="20" t="str">
        <f t="shared" si="2"/>
        <v>mwg_t_QU_7</v>
      </c>
      <c r="B60" s="19" t="s">
        <v>3495</v>
      </c>
      <c r="C60" s="19" t="s">
        <v>503</v>
      </c>
      <c r="D60" s="19">
        <v>7</v>
      </c>
      <c r="E60" s="21">
        <v>100</v>
      </c>
      <c r="F60" s="21">
        <v>99.773739440085862</v>
      </c>
      <c r="G60" s="21">
        <v>96.510688787972597</v>
      </c>
      <c r="H60" s="21">
        <v>101.09022124052014</v>
      </c>
      <c r="I60" s="21">
        <v>104.73327805408626</v>
      </c>
      <c r="J60" s="21">
        <v>102.58630118864811</v>
      </c>
      <c r="K60" s="21">
        <v>107.83235101098072</v>
      </c>
      <c r="L60" s="21">
        <v>102.16593420204131</v>
      </c>
      <c r="M60" s="21">
        <v>101.0639816968786</v>
      </c>
      <c r="N60" s="21">
        <v>99.352919255747906</v>
      </c>
      <c r="O60" s="21">
        <v>99.38073509356218</v>
      </c>
      <c r="P60" s="21">
        <v>97.185335453454741</v>
      </c>
      <c r="Q60" s="21">
        <v>95.845796009032611</v>
      </c>
      <c r="R60" s="21">
        <v>97.310534000068586</v>
      </c>
      <c r="S60" s="21">
        <v>97.124127338018411</v>
      </c>
      <c r="T60" s="21">
        <v>98.979340164611472</v>
      </c>
      <c r="U60" s="21">
        <v>102.24301695572431</v>
      </c>
      <c r="V60" s="21">
        <v>109.88626561752517</v>
      </c>
      <c r="W60" s="21">
        <v>113.35334141847618</v>
      </c>
      <c r="X60" s="21">
        <v>109.35865689159796</v>
      </c>
      <c r="Y60" s="21">
        <v>112.94454881202822</v>
      </c>
      <c r="Z60" s="21">
        <v>113.16049449208614</v>
      </c>
      <c r="AA60" s="21">
        <v>118.1513149870638</v>
      </c>
      <c r="AB60" s="21">
        <v>115.0560517145079</v>
      </c>
      <c r="AC60" s="21">
        <v>111.67087466438225</v>
      </c>
      <c r="AD60" s="21">
        <v>114.42798626661646</v>
      </c>
      <c r="AE60" s="21">
        <v>112.71406428553465</v>
      </c>
      <c r="AF60" s="21">
        <v>112.95767755291868</v>
      </c>
      <c r="AG60" s="21">
        <v>109.85287808500217</v>
      </c>
      <c r="AH60" s="21">
        <v>111.60020037513787</v>
      </c>
      <c r="AI60" s="51">
        <v>112.66555819352111</v>
      </c>
      <c r="AJ60" s="51">
        <v>109.45405799918353</v>
      </c>
      <c r="AK60" s="51">
        <v>105.97941643071051</v>
      </c>
      <c r="AL60" s="51">
        <v>109.97177040413315</v>
      </c>
      <c r="AM60" s="51">
        <v>112.53292401230073</v>
      </c>
      <c r="AN60" s="51">
        <v>115.15905984360838</v>
      </c>
      <c r="AO60" s="51">
        <v>115.58114782341013</v>
      </c>
      <c r="AP60" s="51">
        <v>111.09569316894488</v>
      </c>
      <c r="AQ60" s="51">
        <v>101.81365526275272</v>
      </c>
      <c r="AR60" s="21">
        <v>101.59276933867976</v>
      </c>
      <c r="AS60" s="21">
        <v>107.13127024242411</v>
      </c>
      <c r="AT60" s="21">
        <v>107.52874885070165</v>
      </c>
      <c r="AU60" s="21">
        <v>109.32895749674539</v>
      </c>
      <c r="AV60" s="21">
        <v>104.56354386384943</v>
      </c>
      <c r="AW60" s="21">
        <v>103.93420067103676</v>
      </c>
      <c r="AX60" s="21">
        <v>104.35372160628884</v>
      </c>
      <c r="AY60" s="21">
        <v>105.01102333453898</v>
      </c>
      <c r="AZ60" s="21">
        <v>101.38968829030655</v>
      </c>
      <c r="BA60" s="21">
        <v>104.36652658573205</v>
      </c>
      <c r="BB60" s="21">
        <v>109.02599782569442</v>
      </c>
      <c r="BC60" s="21">
        <v>106.25830575316431</v>
      </c>
      <c r="BD60" s="21">
        <v>105.81124436254532</v>
      </c>
      <c r="BE60" s="21">
        <v>104.75784484272219</v>
      </c>
      <c r="BF60" s="21">
        <v>103.49975395379091</v>
      </c>
      <c r="BG60" s="21">
        <v>106.20957102350836</v>
      </c>
      <c r="BH60" s="21">
        <v>104.34274264097726</v>
      </c>
      <c r="BI60" s="21">
        <v>103.29885748916271</v>
      </c>
      <c r="BJ60" s="21"/>
      <c r="BK60" s="21"/>
      <c r="BL60" s="21"/>
      <c r="BM60" s="21"/>
      <c r="BN60" s="21"/>
      <c r="BO60" s="21"/>
    </row>
    <row r="61" spans="1:67" x14ac:dyDescent="0.2">
      <c r="A61" s="20" t="str">
        <f t="shared" si="2"/>
        <v>mwg_t_QU_8</v>
      </c>
      <c r="B61" s="19" t="s">
        <v>3495</v>
      </c>
      <c r="C61" s="19" t="s">
        <v>503</v>
      </c>
      <c r="D61" s="19">
        <v>8</v>
      </c>
      <c r="E61" s="21">
        <v>100</v>
      </c>
      <c r="F61" s="21">
        <v>98.903134925416552</v>
      </c>
      <c r="G61" s="21">
        <v>99.092623227672021</v>
      </c>
      <c r="H61" s="21">
        <v>100.89835101615662</v>
      </c>
      <c r="I61" s="21">
        <v>104.59944101847076</v>
      </c>
      <c r="J61" s="21">
        <v>103.26424093358986</v>
      </c>
      <c r="K61" s="21">
        <v>110.54768156219379</v>
      </c>
      <c r="L61" s="21">
        <v>108.63410392656641</v>
      </c>
      <c r="M61" s="21">
        <v>109.53563478559624</v>
      </c>
      <c r="N61" s="21">
        <v>109.82420801956407</v>
      </c>
      <c r="O61" s="21">
        <v>109.83678373692194</v>
      </c>
      <c r="P61" s="21">
        <v>106.68075646615355</v>
      </c>
      <c r="Q61" s="21">
        <v>103.71678024104183</v>
      </c>
      <c r="R61" s="21">
        <v>105.50282936586508</v>
      </c>
      <c r="S61" s="21">
        <v>106.00147836518958</v>
      </c>
      <c r="T61" s="21">
        <v>107.95993155210857</v>
      </c>
      <c r="U61" s="21">
        <v>110.04276774747235</v>
      </c>
      <c r="V61" s="21">
        <v>110.51409130255159</v>
      </c>
      <c r="W61" s="21">
        <v>111.34857525895478</v>
      </c>
      <c r="X61" s="21">
        <v>110.15165152304638</v>
      </c>
      <c r="Y61" s="21">
        <v>113.13351261823539</v>
      </c>
      <c r="Z61" s="21">
        <v>114.30011880437092</v>
      </c>
      <c r="AA61" s="21">
        <v>116.14199179542473</v>
      </c>
      <c r="AB61" s="21">
        <v>119.67681377455368</v>
      </c>
      <c r="AC61" s="21">
        <v>116.13981840068122</v>
      </c>
      <c r="AD61" s="21">
        <v>120.47044905390807</v>
      </c>
      <c r="AE61" s="21">
        <v>118.51981512386003</v>
      </c>
      <c r="AF61" s="21">
        <v>119.73405749476886</v>
      </c>
      <c r="AG61" s="21">
        <v>121.70235281459603</v>
      </c>
      <c r="AH61" s="21">
        <v>125.14901650946659</v>
      </c>
      <c r="AI61" s="51">
        <v>124.64494144446603</v>
      </c>
      <c r="AJ61" s="51">
        <v>122.23482060829025</v>
      </c>
      <c r="AK61" s="51">
        <v>122.10244102523073</v>
      </c>
      <c r="AL61" s="51">
        <v>126.05865788237203</v>
      </c>
      <c r="AM61" s="51">
        <v>126.96388774990703</v>
      </c>
      <c r="AN61" s="51">
        <v>125.74628074819067</v>
      </c>
      <c r="AO61" s="51">
        <v>125.90479793876763</v>
      </c>
      <c r="AP61" s="51">
        <v>121.17354320102534</v>
      </c>
      <c r="AQ61" s="51">
        <v>117.03749490038136</v>
      </c>
      <c r="AR61" s="21">
        <v>115.35119183821965</v>
      </c>
      <c r="AS61" s="21">
        <v>120.95863210882118</v>
      </c>
      <c r="AT61" s="21">
        <v>120.51305510147394</v>
      </c>
      <c r="AU61" s="21">
        <v>122.82613340656661</v>
      </c>
      <c r="AV61" s="21">
        <v>118.25966568879744</v>
      </c>
      <c r="AW61" s="21">
        <v>117.94479176261947</v>
      </c>
      <c r="AX61" s="21">
        <v>119.03270684795804</v>
      </c>
      <c r="AY61" s="21">
        <v>119.485503555235</v>
      </c>
      <c r="AZ61" s="21">
        <v>113.66362960223131</v>
      </c>
      <c r="BA61" s="21">
        <v>117.26035653746847</v>
      </c>
      <c r="BB61" s="21">
        <v>120.41303503191128</v>
      </c>
      <c r="BC61" s="21">
        <v>117.79695183284318</v>
      </c>
      <c r="BD61" s="21">
        <v>116.43144148800506</v>
      </c>
      <c r="BE61" s="21">
        <v>114.35827997264612</v>
      </c>
      <c r="BF61" s="21">
        <v>114.00092628783565</v>
      </c>
      <c r="BG61" s="21">
        <v>115.39064726969835</v>
      </c>
      <c r="BH61" s="21">
        <v>118.35667545084499</v>
      </c>
      <c r="BI61" s="21">
        <v>119.27601971826442</v>
      </c>
      <c r="BJ61" s="21"/>
      <c r="BK61" s="21"/>
      <c r="BL61" s="21"/>
      <c r="BM61" s="21"/>
      <c r="BN61" s="21"/>
      <c r="BO61" s="21"/>
    </row>
    <row r="62" spans="1:67" x14ac:dyDescent="0.2">
      <c r="A62" s="20" t="str">
        <f t="shared" si="2"/>
        <v>mwg_t_QU_9</v>
      </c>
      <c r="B62" s="19" t="s">
        <v>3495</v>
      </c>
      <c r="C62" s="19" t="s">
        <v>503</v>
      </c>
      <c r="D62" s="19">
        <v>9</v>
      </c>
      <c r="E62" s="21">
        <v>100</v>
      </c>
      <c r="F62" s="21">
        <v>97.842896081103873</v>
      </c>
      <c r="G62" s="21">
        <v>96.130330726190266</v>
      </c>
      <c r="H62" s="21">
        <v>100.93991330493</v>
      </c>
      <c r="I62" s="21">
        <v>104.07979376561664</v>
      </c>
      <c r="J62" s="21">
        <v>100.56440019342425</v>
      </c>
      <c r="K62" s="21">
        <v>109.95114274110074</v>
      </c>
      <c r="L62" s="21">
        <v>108.84810547441957</v>
      </c>
      <c r="M62" s="21">
        <v>107.99074752763995</v>
      </c>
      <c r="N62" s="21">
        <v>105.99955366516444</v>
      </c>
      <c r="O62" s="21">
        <v>108.22844638090857</v>
      </c>
      <c r="P62" s="21">
        <v>104.53636755905713</v>
      </c>
      <c r="Q62" s="21">
        <v>102.53615253326147</v>
      </c>
      <c r="R62" s="21">
        <v>103.69987216146572</v>
      </c>
      <c r="S62" s="21">
        <v>103.81838679488983</v>
      </c>
      <c r="T62" s="21">
        <v>105.91141317114851</v>
      </c>
      <c r="U62" s="21">
        <v>107.3765993361004</v>
      </c>
      <c r="V62" s="21">
        <v>109.92103430938592</v>
      </c>
      <c r="W62" s="21">
        <v>109.67786905728447</v>
      </c>
      <c r="X62" s="21">
        <v>109.87726116265013</v>
      </c>
      <c r="Y62" s="21">
        <v>114.97074845349036</v>
      </c>
      <c r="Z62" s="21">
        <v>117.36218306784767</v>
      </c>
      <c r="AA62" s="21">
        <v>120.01647123997191</v>
      </c>
      <c r="AB62" s="21">
        <v>118.13198247270387</v>
      </c>
      <c r="AC62" s="21">
        <v>117.93173165868033</v>
      </c>
      <c r="AD62" s="21">
        <v>120.64011624484378</v>
      </c>
      <c r="AE62" s="21">
        <v>118.39440997516355</v>
      </c>
      <c r="AF62" s="21">
        <v>119.68308651218467</v>
      </c>
      <c r="AG62" s="21">
        <v>121.12401116496949</v>
      </c>
      <c r="AH62" s="21">
        <v>120.84788012436267</v>
      </c>
      <c r="AI62" s="51">
        <v>119.98870851886186</v>
      </c>
      <c r="AJ62" s="51">
        <v>117.33360981176568</v>
      </c>
      <c r="AK62" s="51">
        <v>114.4614976099714</v>
      </c>
      <c r="AL62" s="51">
        <v>116.67934853785009</v>
      </c>
      <c r="AM62" s="51">
        <v>116.14127632758083</v>
      </c>
      <c r="AN62" s="51">
        <v>116.65254544068513</v>
      </c>
      <c r="AO62" s="51">
        <v>113.5035829376969</v>
      </c>
      <c r="AP62" s="51">
        <v>112.39126123459245</v>
      </c>
      <c r="AQ62" s="51">
        <v>111.00865585693165</v>
      </c>
      <c r="AR62" s="21">
        <v>111.39104206442028</v>
      </c>
      <c r="AS62" s="21">
        <v>116.57548564567171</v>
      </c>
      <c r="AT62" s="21">
        <v>114.04005161905917</v>
      </c>
      <c r="AU62" s="21">
        <v>113.39538377827094</v>
      </c>
      <c r="AV62" s="21">
        <v>109.25478605431805</v>
      </c>
      <c r="AW62" s="21">
        <v>109.90375997027225</v>
      </c>
      <c r="AX62" s="21">
        <v>110.49266389832238</v>
      </c>
      <c r="AY62" s="21">
        <v>109.93885330161133</v>
      </c>
      <c r="AZ62" s="21">
        <v>110.36384194787911</v>
      </c>
      <c r="BA62" s="21">
        <v>113.39585616390269</v>
      </c>
      <c r="BB62" s="21">
        <v>116.6066024358434</v>
      </c>
      <c r="BC62" s="21">
        <v>114.5891675341868</v>
      </c>
      <c r="BD62" s="21">
        <v>114.94074259976001</v>
      </c>
      <c r="BE62" s="21">
        <v>112.30581227888308</v>
      </c>
      <c r="BF62" s="21">
        <v>112.41488196797518</v>
      </c>
      <c r="BG62" s="21">
        <v>111.18815890018334</v>
      </c>
      <c r="BH62" s="21">
        <v>112.06713337068197</v>
      </c>
      <c r="BI62" s="21">
        <v>111.86255315862388</v>
      </c>
      <c r="BJ62" s="21"/>
      <c r="BK62" s="21"/>
      <c r="BL62" s="21"/>
      <c r="BM62" s="21"/>
      <c r="BN62" s="21"/>
      <c r="BO62" s="21"/>
    </row>
    <row r="63" spans="1:67" x14ac:dyDescent="0.2">
      <c r="A63" s="20" t="str">
        <f t="shared" si="2"/>
        <v>mwg_t_QU_10</v>
      </c>
      <c r="B63" s="19" t="s">
        <v>3495</v>
      </c>
      <c r="C63" s="19" t="s">
        <v>503</v>
      </c>
      <c r="D63" s="19">
        <v>10</v>
      </c>
      <c r="E63" s="21">
        <v>100</v>
      </c>
      <c r="F63" s="21">
        <v>89.801967614619386</v>
      </c>
      <c r="G63" s="21">
        <v>88.664272171537036</v>
      </c>
      <c r="H63" s="21">
        <v>86.862095394414524</v>
      </c>
      <c r="I63" s="21">
        <v>89.97026452389521</v>
      </c>
      <c r="J63" s="21">
        <v>88.334109817317426</v>
      </c>
      <c r="K63" s="21">
        <v>95.838967446570038</v>
      </c>
      <c r="L63" s="21">
        <v>96.177625318675297</v>
      </c>
      <c r="M63" s="21">
        <v>95.627960808260326</v>
      </c>
      <c r="N63" s="21">
        <v>94.538902272009452</v>
      </c>
      <c r="O63" s="21">
        <v>95.844377089148054</v>
      </c>
      <c r="P63" s="21">
        <v>93.981540081599434</v>
      </c>
      <c r="Q63" s="21">
        <v>93.274277755454833</v>
      </c>
      <c r="R63" s="21">
        <v>94.358152066559484</v>
      </c>
      <c r="S63" s="21">
        <v>94.269459398594449</v>
      </c>
      <c r="T63" s="21">
        <v>95.620783882236765</v>
      </c>
      <c r="U63" s="21">
        <v>97.14291338603519</v>
      </c>
      <c r="V63" s="21">
        <v>99.511713846131613</v>
      </c>
      <c r="W63" s="21">
        <v>99.279205253684225</v>
      </c>
      <c r="X63" s="21">
        <v>97.22135448190204</v>
      </c>
      <c r="Y63" s="21">
        <v>99.1831935578615</v>
      </c>
      <c r="Z63" s="21">
        <v>99.075901894957269</v>
      </c>
      <c r="AA63" s="21">
        <v>101.17321496218649</v>
      </c>
      <c r="AB63" s="21">
        <v>102.13124373202731</v>
      </c>
      <c r="AC63" s="21">
        <v>98.873027186373932</v>
      </c>
      <c r="AD63" s="21">
        <v>101.3734149878931</v>
      </c>
      <c r="AE63" s="21">
        <v>98.821637635740501</v>
      </c>
      <c r="AF63" s="21">
        <v>98.942876216532056</v>
      </c>
      <c r="AG63" s="21">
        <v>99.676135733079747</v>
      </c>
      <c r="AH63" s="21">
        <v>100.67897740200078</v>
      </c>
      <c r="AI63" s="51">
        <v>100.42965102492471</v>
      </c>
      <c r="AJ63" s="51">
        <v>99.741360112732792</v>
      </c>
      <c r="AK63" s="51">
        <v>99.215552606204298</v>
      </c>
      <c r="AL63" s="51">
        <v>102.54806525530205</v>
      </c>
      <c r="AM63" s="51">
        <v>101.844494864222</v>
      </c>
      <c r="AN63" s="51">
        <v>102.00380299673742</v>
      </c>
      <c r="AO63" s="51">
        <v>100.32985228308569</v>
      </c>
      <c r="AP63" s="51">
        <v>98.792572885090308</v>
      </c>
      <c r="AQ63" s="51">
        <v>99.452739140908776</v>
      </c>
      <c r="AR63" s="21">
        <v>99.039160496130421</v>
      </c>
      <c r="AS63" s="21">
        <v>102.30494939990467</v>
      </c>
      <c r="AT63" s="21">
        <v>100.75238609386368</v>
      </c>
      <c r="AU63" s="21">
        <v>101.0070956893655</v>
      </c>
      <c r="AV63" s="21">
        <v>99.067085125975808</v>
      </c>
      <c r="AW63" s="21">
        <v>98.47453695638599</v>
      </c>
      <c r="AX63" s="21">
        <v>99.213849579867812</v>
      </c>
      <c r="AY63" s="21">
        <v>99.512190305336858</v>
      </c>
      <c r="AZ63" s="21">
        <v>97.053480762960348</v>
      </c>
      <c r="BA63" s="21">
        <v>98.220384111828466</v>
      </c>
      <c r="BB63" s="21">
        <v>101.17129543160873</v>
      </c>
      <c r="BC63" s="21">
        <v>99.283956049753627</v>
      </c>
      <c r="BD63" s="21">
        <v>98.308600019262343</v>
      </c>
      <c r="BE63" s="21">
        <v>97.51252451067171</v>
      </c>
      <c r="BF63" s="21">
        <v>97.576117542855187</v>
      </c>
      <c r="BG63" s="21">
        <v>98.049692668925175</v>
      </c>
      <c r="BH63" s="21">
        <v>98.396003342274042</v>
      </c>
      <c r="BI63" s="21">
        <v>98.987496575427642</v>
      </c>
      <c r="BJ63" s="21"/>
      <c r="BK63" s="21"/>
      <c r="BL63" s="21"/>
      <c r="BM63" s="21"/>
      <c r="BN63" s="21"/>
      <c r="BO63" s="21"/>
    </row>
    <row r="64" spans="1:67" x14ac:dyDescent="0.2">
      <c r="A64" s="20" t="str">
        <f t="shared" si="2"/>
        <v>mwg_t_QU_11</v>
      </c>
      <c r="B64" s="19" t="s">
        <v>3495</v>
      </c>
      <c r="C64" s="19" t="s">
        <v>503</v>
      </c>
      <c r="D64" s="19">
        <v>11</v>
      </c>
      <c r="E64" s="21">
        <v>100</v>
      </c>
      <c r="F64" s="21">
        <v>94.349130620637183</v>
      </c>
      <c r="G64" s="21">
        <v>94.600578435634674</v>
      </c>
      <c r="H64" s="21">
        <v>88.78841166606243</v>
      </c>
      <c r="I64" s="21">
        <v>91.4038720336859</v>
      </c>
      <c r="J64" s="21">
        <v>89.547656374213375</v>
      </c>
      <c r="K64" s="21">
        <v>97.335577416653081</v>
      </c>
      <c r="L64" s="21">
        <v>98.939660274390434</v>
      </c>
      <c r="M64" s="21">
        <v>98.692747867557145</v>
      </c>
      <c r="N64" s="21">
        <v>98.009956896223699</v>
      </c>
      <c r="O64" s="21">
        <v>100.24413745224223</v>
      </c>
      <c r="P64" s="21">
        <v>98.395332112697304</v>
      </c>
      <c r="Q64" s="21">
        <v>97.135057420835111</v>
      </c>
      <c r="R64" s="21">
        <v>99.052395038339526</v>
      </c>
      <c r="S64" s="21">
        <v>99.390795056923366</v>
      </c>
      <c r="T64" s="21">
        <v>100.51331645261705</v>
      </c>
      <c r="U64" s="21">
        <v>102.26512940572907</v>
      </c>
      <c r="V64" s="21">
        <v>105.36740364291217</v>
      </c>
      <c r="W64" s="21">
        <v>108.81518749377636</v>
      </c>
      <c r="X64" s="21">
        <v>104.40484277560338</v>
      </c>
      <c r="Y64" s="21">
        <v>107.89016569107717</v>
      </c>
      <c r="Z64" s="21">
        <v>110.23955398006633</v>
      </c>
      <c r="AA64" s="21">
        <v>114.25078783446119</v>
      </c>
      <c r="AB64" s="21">
        <v>116.18821833173652</v>
      </c>
      <c r="AC64" s="21">
        <v>112.17467008089727</v>
      </c>
      <c r="AD64" s="21">
        <v>114.93108814925893</v>
      </c>
      <c r="AE64" s="21">
        <v>110.06428443593212</v>
      </c>
      <c r="AF64" s="21">
        <v>109.49388780600091</v>
      </c>
      <c r="AG64" s="21">
        <v>109.53488655337993</v>
      </c>
      <c r="AH64" s="21">
        <v>110.7091255989742</v>
      </c>
      <c r="AI64" s="51">
        <v>112.33529288047473</v>
      </c>
      <c r="AJ64" s="51">
        <v>110.60135286945223</v>
      </c>
      <c r="AK64" s="51">
        <v>110.86854357190259</v>
      </c>
      <c r="AL64" s="51">
        <v>114.12249016286889</v>
      </c>
      <c r="AM64" s="51">
        <v>112.4934368059352</v>
      </c>
      <c r="AN64" s="51">
        <v>112.62964135783209</v>
      </c>
      <c r="AO64" s="51">
        <v>111.70541739584382</v>
      </c>
      <c r="AP64" s="51">
        <v>108.26886518257504</v>
      </c>
      <c r="AQ64" s="51">
        <v>108.30602721218455</v>
      </c>
      <c r="AR64" s="21">
        <v>108.02610054673598</v>
      </c>
      <c r="AS64" s="21">
        <v>111.3119084638116</v>
      </c>
      <c r="AT64" s="21">
        <v>109.2382840876444</v>
      </c>
      <c r="AU64" s="21">
        <v>108.73152984400004</v>
      </c>
      <c r="AV64" s="21">
        <v>107.57290925438323</v>
      </c>
      <c r="AW64" s="21">
        <v>108.39214145292829</v>
      </c>
      <c r="AX64" s="21">
        <v>108.35872119780383</v>
      </c>
      <c r="AY64" s="21">
        <v>109.56432429758097</v>
      </c>
      <c r="AZ64" s="21">
        <v>107.97933553628309</v>
      </c>
      <c r="BA64" s="21">
        <v>109.9183446027094</v>
      </c>
      <c r="BB64" s="21">
        <v>110.86752111294933</v>
      </c>
      <c r="BC64" s="21">
        <v>107.34022382122089</v>
      </c>
      <c r="BD64" s="21">
        <v>107.0373154028343</v>
      </c>
      <c r="BE64" s="21">
        <v>106.11218462969087</v>
      </c>
      <c r="BF64" s="21">
        <v>106.96429637100032</v>
      </c>
      <c r="BG64" s="21">
        <v>106.19142659913557</v>
      </c>
      <c r="BH64" s="21">
        <v>107.25343471102042</v>
      </c>
      <c r="BI64" s="21">
        <v>109.91412549847888</v>
      </c>
      <c r="BJ64" s="21"/>
      <c r="BK64" s="21"/>
      <c r="BL64" s="21"/>
      <c r="BM64" s="21"/>
      <c r="BN64" s="21"/>
      <c r="BO64" s="21"/>
    </row>
    <row r="65" spans="1:67" x14ac:dyDescent="0.2">
      <c r="A65" s="20" t="str">
        <f t="shared" si="2"/>
        <v>mwg_t_QU_12</v>
      </c>
      <c r="B65" s="19" t="s">
        <v>3495</v>
      </c>
      <c r="C65" s="19" t="s">
        <v>503</v>
      </c>
      <c r="D65" s="19">
        <v>12</v>
      </c>
      <c r="E65" s="21">
        <v>100</v>
      </c>
      <c r="F65" s="21">
        <v>104.44812958661657</v>
      </c>
      <c r="G65" s="21">
        <v>106.66924926484079</v>
      </c>
      <c r="H65" s="21">
        <v>109.99052893745144</v>
      </c>
      <c r="I65" s="21">
        <v>114.09353558382101</v>
      </c>
      <c r="J65" s="21">
        <v>111.90660149767902</v>
      </c>
      <c r="K65" s="21">
        <v>121.89804513152534</v>
      </c>
      <c r="L65" s="21">
        <v>122.67153235741186</v>
      </c>
      <c r="M65" s="21">
        <v>122.35293559856757</v>
      </c>
      <c r="N65" s="21">
        <v>120.99707764999256</v>
      </c>
      <c r="O65" s="21">
        <v>121.59686403621819</v>
      </c>
      <c r="P65" s="21">
        <v>120.01706838571266</v>
      </c>
      <c r="Q65" s="21">
        <v>119.14086554154883</v>
      </c>
      <c r="R65" s="21">
        <v>118.82855331420932</v>
      </c>
      <c r="S65" s="21">
        <v>117.43568479743813</v>
      </c>
      <c r="T65" s="21">
        <v>119.29259036373251</v>
      </c>
      <c r="U65" s="21">
        <v>120.82310289536353</v>
      </c>
      <c r="V65" s="21">
        <v>122.68339217402655</v>
      </c>
      <c r="W65" s="21">
        <v>120.83551060501925</v>
      </c>
      <c r="X65" s="21">
        <v>120.60229617429496</v>
      </c>
      <c r="Y65" s="21">
        <v>123.27242955609101</v>
      </c>
      <c r="Z65" s="21">
        <v>122.90821309229467</v>
      </c>
      <c r="AA65" s="21">
        <v>125.3686953332145</v>
      </c>
      <c r="AB65" s="21">
        <v>124.31092637979341</v>
      </c>
      <c r="AC65" s="21">
        <v>122.47381519352953</v>
      </c>
      <c r="AD65" s="21">
        <v>123.96966827719289</v>
      </c>
      <c r="AE65" s="21">
        <v>123.87166843539583</v>
      </c>
      <c r="AF65" s="21">
        <v>125.06896096810685</v>
      </c>
      <c r="AG65" s="21">
        <v>128.71894832196239</v>
      </c>
      <c r="AH65" s="21">
        <v>130.9542703261406</v>
      </c>
      <c r="AI65" s="51">
        <v>134.00558447724507</v>
      </c>
      <c r="AJ65" s="51">
        <v>132.78197256439788</v>
      </c>
      <c r="AK65" s="51">
        <v>131.15372234342826</v>
      </c>
      <c r="AL65" s="51">
        <v>133.1282781302634</v>
      </c>
      <c r="AM65" s="51">
        <v>132.25119303832517</v>
      </c>
      <c r="AN65" s="51">
        <v>133.18656920821473</v>
      </c>
      <c r="AO65" s="51">
        <v>128.6209470349217</v>
      </c>
      <c r="AP65" s="51">
        <v>126.75354835449343</v>
      </c>
      <c r="AQ65" s="51">
        <v>127.12223259312279</v>
      </c>
      <c r="AR65" s="21">
        <v>126.65398010415491</v>
      </c>
      <c r="AS65" s="21">
        <v>132.11976290074472</v>
      </c>
      <c r="AT65" s="21">
        <v>130.93599914682198</v>
      </c>
      <c r="AU65" s="21">
        <v>130.08569147680936</v>
      </c>
      <c r="AV65" s="21">
        <v>128.56942712545174</v>
      </c>
      <c r="AW65" s="21">
        <v>126.7846346522626</v>
      </c>
      <c r="AX65" s="21">
        <v>128.0238428302128</v>
      </c>
      <c r="AY65" s="21">
        <v>130.52710420588105</v>
      </c>
      <c r="AZ65" s="21">
        <v>130.36139033340416</v>
      </c>
      <c r="BA65" s="21">
        <v>132.61853544524669</v>
      </c>
      <c r="BB65" s="21">
        <v>134.33427229165343</v>
      </c>
      <c r="BC65" s="21">
        <v>130.27806654815097</v>
      </c>
      <c r="BD65" s="21">
        <v>126.61696790798584</v>
      </c>
      <c r="BE65" s="21">
        <v>126.42656899964226</v>
      </c>
      <c r="BF65" s="21">
        <v>130.00665895659861</v>
      </c>
      <c r="BG65" s="21">
        <v>127.10254917565418</v>
      </c>
      <c r="BH65" s="21">
        <v>126.98481853110938</v>
      </c>
      <c r="BI65" s="21">
        <v>126.30739702788938</v>
      </c>
      <c r="BJ65" s="21"/>
      <c r="BK65" s="21"/>
      <c r="BL65" s="21"/>
      <c r="BM65" s="21"/>
      <c r="BN65" s="21"/>
      <c r="BO65" s="21"/>
    </row>
    <row r="66" spans="1:67" x14ac:dyDescent="0.2">
      <c r="A66" s="20" t="str">
        <f t="shared" si="2"/>
        <v>mwg_t_QU_13</v>
      </c>
      <c r="B66" s="19" t="s">
        <v>3495</v>
      </c>
      <c r="C66" s="19" t="s">
        <v>503</v>
      </c>
      <c r="D66" s="19">
        <v>13</v>
      </c>
      <c r="E66" s="21">
        <v>100</v>
      </c>
      <c r="F66" s="21">
        <v>102.63844205240369</v>
      </c>
      <c r="G66" s="21">
        <v>101.58804918878349</v>
      </c>
      <c r="H66" s="21">
        <v>103.26009053368088</v>
      </c>
      <c r="I66" s="21">
        <v>106.72714989460313</v>
      </c>
      <c r="J66" s="21">
        <v>104.66164059853295</v>
      </c>
      <c r="K66" s="21">
        <v>114.54058877123722</v>
      </c>
      <c r="L66" s="21">
        <v>114.50391918580438</v>
      </c>
      <c r="M66" s="21">
        <v>113.79637108052646</v>
      </c>
      <c r="N66" s="21">
        <v>112.15638561387406</v>
      </c>
      <c r="O66" s="21">
        <v>114.58253780927268</v>
      </c>
      <c r="P66" s="21">
        <v>110.65854331932256</v>
      </c>
      <c r="Q66" s="21">
        <v>109.11092678727363</v>
      </c>
      <c r="R66" s="21">
        <v>110.84682495781344</v>
      </c>
      <c r="S66" s="21">
        <v>111.46185900793262</v>
      </c>
      <c r="T66" s="21">
        <v>112.19676957237364</v>
      </c>
      <c r="U66" s="21">
        <v>112.57460812400144</v>
      </c>
      <c r="V66" s="21">
        <v>114.03377694418124</v>
      </c>
      <c r="W66" s="21">
        <v>112.36155827500518</v>
      </c>
      <c r="X66" s="21">
        <v>111.5383981536318</v>
      </c>
      <c r="Y66" s="21">
        <v>114.33657574539473</v>
      </c>
      <c r="Z66" s="21">
        <v>117.13526014736033</v>
      </c>
      <c r="AA66" s="21">
        <v>119.52857650363642</v>
      </c>
      <c r="AB66" s="21">
        <v>118.47472524390214</v>
      </c>
      <c r="AC66" s="21">
        <v>116.48017391253327</v>
      </c>
      <c r="AD66" s="21">
        <v>118.51423791508842</v>
      </c>
      <c r="AE66" s="21">
        <v>114.36174727944982</v>
      </c>
      <c r="AF66" s="21">
        <v>116.51527130745012</v>
      </c>
      <c r="AG66" s="21">
        <v>118.82816925892314</v>
      </c>
      <c r="AH66" s="21">
        <v>121.94047539921959</v>
      </c>
      <c r="AI66" s="51">
        <v>123.44840637389566</v>
      </c>
      <c r="AJ66" s="51">
        <v>121.59964835399688</v>
      </c>
      <c r="AK66" s="51">
        <v>120.52465526443288</v>
      </c>
      <c r="AL66" s="51">
        <v>124.59825876384154</v>
      </c>
      <c r="AM66" s="51">
        <v>123.99508666996807</v>
      </c>
      <c r="AN66" s="51">
        <v>123.18322976555666</v>
      </c>
      <c r="AO66" s="51">
        <v>120.69192374631048</v>
      </c>
      <c r="AP66" s="51">
        <v>119.64161267787181</v>
      </c>
      <c r="AQ66" s="51">
        <v>119.6560937336713</v>
      </c>
      <c r="AR66" s="21">
        <v>119.06320424557524</v>
      </c>
      <c r="AS66" s="21">
        <v>122.3186526035927</v>
      </c>
      <c r="AT66" s="21">
        <v>120.6074554897077</v>
      </c>
      <c r="AU66" s="21">
        <v>120.51036106452706</v>
      </c>
      <c r="AV66" s="21">
        <v>118.13078784129722</v>
      </c>
      <c r="AW66" s="21">
        <v>119.70202467397061</v>
      </c>
      <c r="AX66" s="21">
        <v>119.11704619625827</v>
      </c>
      <c r="AY66" s="21">
        <v>118.88937029888429</v>
      </c>
      <c r="AZ66" s="21">
        <v>117.90740531281081</v>
      </c>
      <c r="BA66" s="21">
        <v>119.79049229416444</v>
      </c>
      <c r="BB66" s="21">
        <v>122.99723126518236</v>
      </c>
      <c r="BC66" s="21">
        <v>118.77088411793476</v>
      </c>
      <c r="BD66" s="21">
        <v>118.56020490430517</v>
      </c>
      <c r="BE66" s="21">
        <v>115.76578278041924</v>
      </c>
      <c r="BF66" s="21">
        <v>118.85942446911282</v>
      </c>
      <c r="BG66" s="21">
        <v>118.79473127629971</v>
      </c>
      <c r="BH66" s="21">
        <v>118.20602058189642</v>
      </c>
      <c r="BI66" s="21">
        <v>117.82215343922633</v>
      </c>
      <c r="BJ66" s="21"/>
      <c r="BK66" s="21"/>
      <c r="BL66" s="21"/>
      <c r="BM66" s="21"/>
      <c r="BN66" s="21"/>
      <c r="BO66" s="21"/>
    </row>
    <row r="67" spans="1:67" x14ac:dyDescent="0.2">
      <c r="A67" s="20" t="str">
        <f t="shared" si="2"/>
        <v>mwg_t_QU_14</v>
      </c>
      <c r="B67" s="19" t="s">
        <v>3495</v>
      </c>
      <c r="C67" s="19" t="s">
        <v>503</v>
      </c>
      <c r="D67" s="19">
        <v>14</v>
      </c>
      <c r="E67" s="21">
        <v>100</v>
      </c>
      <c r="F67" s="21">
        <v>85.935847559203879</v>
      </c>
      <c r="G67" s="21">
        <v>86.649223285594204</v>
      </c>
      <c r="H67" s="21">
        <v>84.285896692110583</v>
      </c>
      <c r="I67" s="21">
        <v>87.391684162658976</v>
      </c>
      <c r="J67" s="21">
        <v>86.361679562901145</v>
      </c>
      <c r="K67" s="21">
        <v>95.349204382969248</v>
      </c>
      <c r="L67" s="21">
        <v>97.493155492387544</v>
      </c>
      <c r="M67" s="21">
        <v>97.747984147632067</v>
      </c>
      <c r="N67" s="21">
        <v>97.383841679941114</v>
      </c>
      <c r="O67" s="21">
        <v>98.502831038642867</v>
      </c>
      <c r="P67" s="21">
        <v>96.267519601799421</v>
      </c>
      <c r="Q67" s="21">
        <v>95.066920388786244</v>
      </c>
      <c r="R67" s="21">
        <v>97.22371444565762</v>
      </c>
      <c r="S67" s="21">
        <v>97.611868961577287</v>
      </c>
      <c r="T67" s="21">
        <v>99.482980902642737</v>
      </c>
      <c r="U67" s="21">
        <v>100.08633141049606</v>
      </c>
      <c r="V67" s="21">
        <v>99.981896135317328</v>
      </c>
      <c r="W67" s="21">
        <v>99.39410701802835</v>
      </c>
      <c r="X67" s="21">
        <v>99.467228610772423</v>
      </c>
      <c r="Y67" s="21">
        <v>100.45316380606417</v>
      </c>
      <c r="Z67" s="21">
        <v>100.24271452435853</v>
      </c>
      <c r="AA67" s="21">
        <v>101.35114369105327</v>
      </c>
      <c r="AB67" s="21">
        <v>102.77778951189566</v>
      </c>
      <c r="AC67" s="21">
        <v>99.183787375965721</v>
      </c>
      <c r="AD67" s="21">
        <v>101.50831629127488</v>
      </c>
      <c r="AE67" s="21">
        <v>99.641974954572106</v>
      </c>
      <c r="AF67" s="21">
        <v>101.4863390965227</v>
      </c>
      <c r="AG67" s="21">
        <v>104.78582064941098</v>
      </c>
      <c r="AH67" s="21">
        <v>105.71111607389834</v>
      </c>
      <c r="AI67" s="51">
        <v>105.12234735809582</v>
      </c>
      <c r="AJ67" s="51">
        <v>103.25340719840132</v>
      </c>
      <c r="AK67" s="51">
        <v>101.50842319047648</v>
      </c>
      <c r="AL67" s="51">
        <v>104.37472058609222</v>
      </c>
      <c r="AM67" s="51">
        <v>106.34779470457343</v>
      </c>
      <c r="AN67" s="51">
        <v>105.04490068705539</v>
      </c>
      <c r="AO67" s="51">
        <v>104.22812188509569</v>
      </c>
      <c r="AP67" s="51">
        <v>101.51911192113552</v>
      </c>
      <c r="AQ67" s="51">
        <v>100.70581889995644</v>
      </c>
      <c r="AR67" s="21">
        <v>101.09200002753254</v>
      </c>
      <c r="AS67" s="21">
        <v>105.04462852393819</v>
      </c>
      <c r="AT67" s="21">
        <v>105.74920387777671</v>
      </c>
      <c r="AU67" s="21">
        <v>108.81177108170252</v>
      </c>
      <c r="AV67" s="21">
        <v>108.83223867438723</v>
      </c>
      <c r="AW67" s="21">
        <v>108.33010941128092</v>
      </c>
      <c r="AX67" s="21">
        <v>107.5331713968896</v>
      </c>
      <c r="AY67" s="21">
        <v>105.36007381518475</v>
      </c>
      <c r="AZ67" s="21">
        <v>104.2705658526488</v>
      </c>
      <c r="BA67" s="21">
        <v>106.01115832190813</v>
      </c>
      <c r="BB67" s="21">
        <v>108.97355885250097</v>
      </c>
      <c r="BC67" s="21">
        <v>104.73314589341345</v>
      </c>
      <c r="BD67" s="21">
        <v>104.15622103284059</v>
      </c>
      <c r="BE67" s="21">
        <v>100.23436855435548</v>
      </c>
      <c r="BF67" s="21">
        <v>97.903904779163526</v>
      </c>
      <c r="BG67" s="21">
        <v>97.987228297849612</v>
      </c>
      <c r="BH67" s="21">
        <v>100.36892396264933</v>
      </c>
      <c r="BI67" s="21">
        <v>101.36450833585266</v>
      </c>
      <c r="BJ67" s="21"/>
      <c r="BK67" s="21"/>
      <c r="BL67" s="21"/>
      <c r="BM67" s="21"/>
      <c r="BN67" s="21"/>
      <c r="BO67" s="21"/>
    </row>
    <row r="68" spans="1:67" x14ac:dyDescent="0.2">
      <c r="A68" s="20" t="str">
        <f t="shared" si="2"/>
        <v>mwg_t_QU_15</v>
      </c>
      <c r="B68" s="19" t="s">
        <v>3495</v>
      </c>
      <c r="C68" s="19" t="s">
        <v>503</v>
      </c>
      <c r="D68" s="19">
        <v>15</v>
      </c>
      <c r="E68" s="21">
        <v>100</v>
      </c>
      <c r="F68" s="21">
        <v>99.215374870199028</v>
      </c>
      <c r="G68" s="21">
        <v>98.394572836724947</v>
      </c>
      <c r="H68" s="21">
        <v>99.89833607292384</v>
      </c>
      <c r="I68" s="21">
        <v>103.08104140299967</v>
      </c>
      <c r="J68" s="21">
        <v>101.56642031531588</v>
      </c>
      <c r="K68" s="21">
        <v>109.09102289136425</v>
      </c>
      <c r="L68" s="21">
        <v>107.80436330588002</v>
      </c>
      <c r="M68" s="21">
        <v>108.34013388316004</v>
      </c>
      <c r="N68" s="21">
        <v>108.29646600719376</v>
      </c>
      <c r="O68" s="21">
        <v>108.16218288741506</v>
      </c>
      <c r="P68" s="21">
        <v>105.20412549374755</v>
      </c>
      <c r="Q68" s="21">
        <v>103.11685879014973</v>
      </c>
      <c r="R68" s="21">
        <v>103.69431233124524</v>
      </c>
      <c r="S68" s="21">
        <v>103.23882320667057</v>
      </c>
      <c r="T68" s="21">
        <v>106.47575418835027</v>
      </c>
      <c r="U68" s="21">
        <v>110.18016602300547</v>
      </c>
      <c r="V68" s="21">
        <v>109.87698118746361</v>
      </c>
      <c r="W68" s="21">
        <v>110.15611882842869</v>
      </c>
      <c r="X68" s="21">
        <v>112.79695711169578</v>
      </c>
      <c r="Y68" s="21">
        <v>115.336647941552</v>
      </c>
      <c r="Z68" s="21">
        <v>115.49969309015422</v>
      </c>
      <c r="AA68" s="21">
        <v>117.2771015210913</v>
      </c>
      <c r="AB68" s="21">
        <v>119.65792304968971</v>
      </c>
      <c r="AC68" s="21">
        <v>115.01598525799483</v>
      </c>
      <c r="AD68" s="21">
        <v>119.14994440398938</v>
      </c>
      <c r="AE68" s="21">
        <v>114.85606481129733</v>
      </c>
      <c r="AF68" s="21">
        <v>113.35213597168512</v>
      </c>
      <c r="AG68" s="21">
        <v>112.61262871935018</v>
      </c>
      <c r="AH68" s="21">
        <v>115.37992493324695</v>
      </c>
      <c r="AI68" s="51">
        <v>115.48879763298039</v>
      </c>
      <c r="AJ68" s="51">
        <v>117.55369372650173</v>
      </c>
      <c r="AK68" s="51">
        <v>119.41619362998716</v>
      </c>
      <c r="AL68" s="51">
        <v>121.06222704756786</v>
      </c>
      <c r="AM68" s="51">
        <v>117.70615667998614</v>
      </c>
      <c r="AN68" s="51">
        <v>115.30824823519201</v>
      </c>
      <c r="AO68" s="51">
        <v>114.00433425538854</v>
      </c>
      <c r="AP68" s="51">
        <v>109.21359223387364</v>
      </c>
      <c r="AQ68" s="51">
        <v>106.57014755726688</v>
      </c>
      <c r="AR68" s="21">
        <v>105.99881887697452</v>
      </c>
      <c r="AS68" s="21">
        <v>110.48726283439174</v>
      </c>
      <c r="AT68" s="21">
        <v>108.8530448004927</v>
      </c>
      <c r="AU68" s="21">
        <v>109.03140181323825</v>
      </c>
      <c r="AV68" s="21">
        <v>109.29999031939512</v>
      </c>
      <c r="AW68" s="21">
        <v>112.55048105010444</v>
      </c>
      <c r="AX68" s="21">
        <v>111.94670995601885</v>
      </c>
      <c r="AY68" s="21">
        <v>115.48050448893214</v>
      </c>
      <c r="AZ68" s="21">
        <v>108.84289335462678</v>
      </c>
      <c r="BA68" s="21">
        <v>110.65078043270829</v>
      </c>
      <c r="BB68" s="21">
        <v>114.70051590233692</v>
      </c>
      <c r="BC68" s="21">
        <v>110.92115274465451</v>
      </c>
      <c r="BD68" s="21">
        <v>109.65781318117345</v>
      </c>
      <c r="BE68" s="21">
        <v>109.1559908122933</v>
      </c>
      <c r="BF68" s="21">
        <v>105.95579111849271</v>
      </c>
      <c r="BG68" s="21">
        <v>106.64705537362229</v>
      </c>
      <c r="BH68" s="21">
        <v>106.68597423740587</v>
      </c>
      <c r="BI68" s="21">
        <v>107.14552387006641</v>
      </c>
      <c r="BJ68" s="21"/>
      <c r="BK68" s="21"/>
      <c r="BL68" s="21"/>
      <c r="BM68" s="21"/>
      <c r="BN68" s="21"/>
      <c r="BO68" s="21"/>
    </row>
    <row r="69" spans="1:67" x14ac:dyDescent="0.2">
      <c r="A69" s="20" t="str">
        <f t="shared" si="2"/>
        <v>mwg_t_QU_16</v>
      </c>
      <c r="B69" s="19" t="s">
        <v>3495</v>
      </c>
      <c r="C69" s="19" t="s">
        <v>503</v>
      </c>
      <c r="D69" s="19">
        <v>16</v>
      </c>
      <c r="E69" s="21">
        <v>100</v>
      </c>
      <c r="F69" s="21">
        <v>98.145933511310517</v>
      </c>
      <c r="G69" s="21">
        <v>98.913701908044828</v>
      </c>
      <c r="H69" s="21">
        <v>99.807912203815519</v>
      </c>
      <c r="I69" s="21">
        <v>103.50956997306528</v>
      </c>
      <c r="J69" s="21">
        <v>102.24792246768982</v>
      </c>
      <c r="K69" s="21">
        <v>113.90145968909211</v>
      </c>
      <c r="L69" s="21">
        <v>116.72334658122816</v>
      </c>
      <c r="M69" s="21">
        <v>116.96202793001575</v>
      </c>
      <c r="N69" s="21">
        <v>116.48460993712123</v>
      </c>
      <c r="O69" s="21">
        <v>114.51868948361259</v>
      </c>
      <c r="P69" s="21">
        <v>111.07882012347672</v>
      </c>
      <c r="Q69" s="21">
        <v>107.59778987210105</v>
      </c>
      <c r="R69" s="21">
        <v>109.13459302079693</v>
      </c>
      <c r="S69" s="21">
        <v>109.35898005276532</v>
      </c>
      <c r="T69" s="21">
        <v>110.60329816447336</v>
      </c>
      <c r="U69" s="21">
        <v>111.98294049023411</v>
      </c>
      <c r="V69" s="21">
        <v>106.84259503839273</v>
      </c>
      <c r="W69" s="21">
        <v>107.16211021671126</v>
      </c>
      <c r="X69" s="21">
        <v>112.09866251731717</v>
      </c>
      <c r="Y69" s="21">
        <v>116.1085061185469</v>
      </c>
      <c r="Z69" s="21">
        <v>112.86161971842419</v>
      </c>
      <c r="AA69" s="21">
        <v>115.91469925245769</v>
      </c>
      <c r="AB69" s="21">
        <v>120.27528443290758</v>
      </c>
      <c r="AC69" s="21">
        <v>114.44608490157214</v>
      </c>
      <c r="AD69" s="21">
        <v>117.56758856515488</v>
      </c>
      <c r="AE69" s="21">
        <v>112.9865504722799</v>
      </c>
      <c r="AF69" s="21">
        <v>113.23060592684359</v>
      </c>
      <c r="AG69" s="21">
        <v>114.48867134374532</v>
      </c>
      <c r="AH69" s="21">
        <v>116.10728316764035</v>
      </c>
      <c r="AI69" s="51">
        <v>116.10018592739837</v>
      </c>
      <c r="AJ69" s="51">
        <v>114.75888799981857</v>
      </c>
      <c r="AK69" s="51">
        <v>113.3422690646056</v>
      </c>
      <c r="AL69" s="51">
        <v>117.38339556287616</v>
      </c>
      <c r="AM69" s="51">
        <v>116.46852139065598</v>
      </c>
      <c r="AN69" s="51">
        <v>115.33300120666388</v>
      </c>
      <c r="AO69" s="51">
        <v>115.21108184141681</v>
      </c>
      <c r="AP69" s="51">
        <v>112.4340753335247</v>
      </c>
      <c r="AQ69" s="51">
        <v>109.4779497349121</v>
      </c>
      <c r="AR69" s="21">
        <v>109.22459218007138</v>
      </c>
      <c r="AS69" s="21">
        <v>115.85122630815899</v>
      </c>
      <c r="AT69" s="21">
        <v>115.06483774459946</v>
      </c>
      <c r="AU69" s="21">
        <v>114.91218459487837</v>
      </c>
      <c r="AV69" s="21">
        <v>112.62263338863133</v>
      </c>
      <c r="AW69" s="21">
        <v>111.17477706633423</v>
      </c>
      <c r="AX69" s="21">
        <v>110.74169253557106</v>
      </c>
      <c r="AY69" s="21">
        <v>113.65749284580357</v>
      </c>
      <c r="AZ69" s="21">
        <v>109.27115516307042</v>
      </c>
      <c r="BA69" s="21">
        <v>111.11864089411621</v>
      </c>
      <c r="BB69" s="21">
        <v>113.42730535743537</v>
      </c>
      <c r="BC69" s="21">
        <v>108.74438363597511</v>
      </c>
      <c r="BD69" s="21">
        <v>106.96700343142915</v>
      </c>
      <c r="BE69" s="21">
        <v>105.76929676497384</v>
      </c>
      <c r="BF69" s="21">
        <v>106.0981543745451</v>
      </c>
      <c r="BG69" s="21">
        <v>107.0354487093029</v>
      </c>
      <c r="BH69" s="21">
        <v>106.38722133131236</v>
      </c>
      <c r="BI69" s="21">
        <v>108.55415306957798</v>
      </c>
      <c r="BJ69" s="21"/>
      <c r="BK69" s="21"/>
      <c r="BL69" s="21"/>
      <c r="BM69" s="21"/>
      <c r="BN69" s="21"/>
      <c r="BO69" s="21"/>
    </row>
    <row r="70" spans="1:67" x14ac:dyDescent="0.2">
      <c r="A70" s="20" t="str">
        <f t="shared" si="2"/>
        <v>mwg_t_QU_17</v>
      </c>
      <c r="B70" s="19" t="s">
        <v>3495</v>
      </c>
      <c r="C70" s="19" t="s">
        <v>503</v>
      </c>
      <c r="D70" s="19">
        <v>17</v>
      </c>
      <c r="E70" s="21">
        <v>100</v>
      </c>
      <c r="F70" s="21">
        <v>99.212758245930374</v>
      </c>
      <c r="G70" s="21">
        <v>98.663083924897535</v>
      </c>
      <c r="H70" s="21">
        <v>98.873927745459184</v>
      </c>
      <c r="I70" s="21">
        <v>101.75950669327109</v>
      </c>
      <c r="J70" s="21">
        <v>99.94344920065214</v>
      </c>
      <c r="K70" s="21">
        <v>109.76086311950128</v>
      </c>
      <c r="L70" s="21">
        <v>110.79722625550004</v>
      </c>
      <c r="M70" s="21">
        <v>110.5669558204591</v>
      </c>
      <c r="N70" s="21">
        <v>109.67508565527785</v>
      </c>
      <c r="O70" s="21">
        <v>111.59700919392385</v>
      </c>
      <c r="P70" s="21">
        <v>108.86806862826172</v>
      </c>
      <c r="Q70" s="21">
        <v>107.20422141079233</v>
      </c>
      <c r="R70" s="21">
        <v>108.18657382688541</v>
      </c>
      <c r="S70" s="21">
        <v>108.02760278101576</v>
      </c>
      <c r="T70" s="21">
        <v>109.37750971386471</v>
      </c>
      <c r="U70" s="21">
        <v>110.78531614478247</v>
      </c>
      <c r="V70" s="21">
        <v>113.66314332980103</v>
      </c>
      <c r="W70" s="21">
        <v>113.82920217053018</v>
      </c>
      <c r="X70" s="21">
        <v>112.96258971418136</v>
      </c>
      <c r="Y70" s="21">
        <v>116.37202597561402</v>
      </c>
      <c r="Z70" s="21">
        <v>117.27866355837826</v>
      </c>
      <c r="AA70" s="21">
        <v>118.88011773598389</v>
      </c>
      <c r="AB70" s="21">
        <v>116.29363254304465</v>
      </c>
      <c r="AC70" s="21">
        <v>115.70068097530412</v>
      </c>
      <c r="AD70" s="21">
        <v>118.11456366665483</v>
      </c>
      <c r="AE70" s="21">
        <v>116.24398703137054</v>
      </c>
      <c r="AF70" s="21">
        <v>119.22860097699063</v>
      </c>
      <c r="AG70" s="21">
        <v>120.89646113422612</v>
      </c>
      <c r="AH70" s="21">
        <v>121.87030612879595</v>
      </c>
      <c r="AI70" s="51">
        <v>120.20733226495921</v>
      </c>
      <c r="AJ70" s="51">
        <v>117.90637987507647</v>
      </c>
      <c r="AK70" s="51">
        <v>117.21201501916003</v>
      </c>
      <c r="AL70" s="51">
        <v>120.75893665218483</v>
      </c>
      <c r="AM70" s="51">
        <v>118.94739080834059</v>
      </c>
      <c r="AN70" s="51">
        <v>118.15449826695435</v>
      </c>
      <c r="AO70" s="51">
        <v>116.26386104554729</v>
      </c>
      <c r="AP70" s="51">
        <v>113.83722188170269</v>
      </c>
      <c r="AQ70" s="51">
        <v>113.75015050813346</v>
      </c>
      <c r="AR70" s="21">
        <v>113.5693961468582</v>
      </c>
      <c r="AS70" s="21">
        <v>118.22806825988484</v>
      </c>
      <c r="AT70" s="21">
        <v>115.99560737149682</v>
      </c>
      <c r="AU70" s="21">
        <v>116.4836666352879</v>
      </c>
      <c r="AV70" s="21">
        <v>113.1466406828369</v>
      </c>
      <c r="AW70" s="21">
        <v>114.02111970450781</v>
      </c>
      <c r="AX70" s="21">
        <v>114.55857550810909</v>
      </c>
      <c r="AY70" s="21">
        <v>116.04960230910064</v>
      </c>
      <c r="AZ70" s="21">
        <v>113.41904153552935</v>
      </c>
      <c r="BA70" s="21">
        <v>115.70550118838419</v>
      </c>
      <c r="BB70" s="21">
        <v>117.26739131694866</v>
      </c>
      <c r="BC70" s="21">
        <v>114.2502203061054</v>
      </c>
      <c r="BD70" s="21">
        <v>114.31277163932354</v>
      </c>
      <c r="BE70" s="21">
        <v>112.02092950226567</v>
      </c>
      <c r="BF70" s="21">
        <v>113.13648113118056</v>
      </c>
      <c r="BG70" s="21">
        <v>112.75206780835747</v>
      </c>
      <c r="BH70" s="21">
        <v>114.35002436613382</v>
      </c>
      <c r="BI70" s="21">
        <v>114.7651212949814</v>
      </c>
      <c r="BJ70" s="21"/>
      <c r="BK70" s="21"/>
      <c r="BL70" s="21"/>
      <c r="BM70" s="21"/>
      <c r="BN70" s="21"/>
      <c r="BO70" s="21"/>
    </row>
    <row r="71" spans="1:67" x14ac:dyDescent="0.2">
      <c r="A71" s="20" t="str">
        <f t="shared" si="2"/>
        <v>mwg_t_QU_18</v>
      </c>
      <c r="B71" s="19" t="s">
        <v>3495</v>
      </c>
      <c r="C71" s="19" t="s">
        <v>503</v>
      </c>
      <c r="D71" s="19">
        <v>18</v>
      </c>
      <c r="E71" s="21">
        <v>100</v>
      </c>
      <c r="F71" s="21">
        <v>88.338556352458895</v>
      </c>
      <c r="G71" s="21">
        <v>100.41933309457755</v>
      </c>
      <c r="H71" s="21">
        <v>93.223864794010197</v>
      </c>
      <c r="I71" s="21">
        <v>94.781549254177406</v>
      </c>
      <c r="J71" s="21">
        <v>92.369807393766209</v>
      </c>
      <c r="K71" s="21">
        <v>99.944454709832556</v>
      </c>
      <c r="L71" s="21">
        <v>99.488706406489229</v>
      </c>
      <c r="M71" s="21">
        <v>99.215770730956578</v>
      </c>
      <c r="N71" s="21">
        <v>98.53517559811425</v>
      </c>
      <c r="O71" s="21">
        <v>100.89552719008125</v>
      </c>
      <c r="P71" s="21">
        <v>99.121388427022481</v>
      </c>
      <c r="Q71" s="21">
        <v>97.883438766133821</v>
      </c>
      <c r="R71" s="21">
        <v>99.978563088164492</v>
      </c>
      <c r="S71" s="21">
        <v>101.0482707958092</v>
      </c>
      <c r="T71" s="21">
        <v>102.58755740382315</v>
      </c>
      <c r="U71" s="21">
        <v>103.18613723125667</v>
      </c>
      <c r="V71" s="21">
        <v>104.92434031831274</v>
      </c>
      <c r="W71" s="21">
        <v>104.75522852857924</v>
      </c>
      <c r="X71" s="21">
        <v>102.60899297470843</v>
      </c>
      <c r="Y71" s="21">
        <v>106.5317362839486</v>
      </c>
      <c r="Z71" s="21">
        <v>108.39614145306766</v>
      </c>
      <c r="AA71" s="21">
        <v>111.68907345602864</v>
      </c>
      <c r="AB71" s="21">
        <v>111.21531544829479</v>
      </c>
      <c r="AC71" s="21">
        <v>107.42412452873948</v>
      </c>
      <c r="AD71" s="21">
        <v>110.32633829704272</v>
      </c>
      <c r="AE71" s="21">
        <v>110.01279148464764</v>
      </c>
      <c r="AF71" s="21">
        <v>110.56101375600436</v>
      </c>
      <c r="AG71" s="21">
        <v>108.41690910378234</v>
      </c>
      <c r="AH71" s="21">
        <v>107.46468495799164</v>
      </c>
      <c r="AI71" s="51">
        <v>100.27074266799258</v>
      </c>
      <c r="AJ71" s="51">
        <v>100.54145915896436</v>
      </c>
      <c r="AK71" s="51">
        <v>98.709073784057637</v>
      </c>
      <c r="AL71" s="51">
        <v>101.20889270541231</v>
      </c>
      <c r="AM71" s="51">
        <v>98.589916275808463</v>
      </c>
      <c r="AN71" s="51">
        <v>98.150518115679034</v>
      </c>
      <c r="AO71" s="51">
        <v>96.068428953918669</v>
      </c>
      <c r="AP71" s="51">
        <v>94.26838701641141</v>
      </c>
      <c r="AQ71" s="51">
        <v>93.958060307229999</v>
      </c>
      <c r="AR71" s="21">
        <v>92.726289426003092</v>
      </c>
      <c r="AS71" s="21">
        <v>96.851751391986411</v>
      </c>
      <c r="AT71" s="21">
        <v>95.266411575274162</v>
      </c>
      <c r="AU71" s="21">
        <v>95.197255333277013</v>
      </c>
      <c r="AV71" s="21">
        <v>93.756216325187253</v>
      </c>
      <c r="AW71" s="21">
        <v>92.830761669796729</v>
      </c>
      <c r="AX71" s="21">
        <v>94.137086747012276</v>
      </c>
      <c r="AY71" s="21">
        <v>95.809786852031181</v>
      </c>
      <c r="AZ71" s="21">
        <v>94.608006816816115</v>
      </c>
      <c r="BA71" s="21">
        <v>94.367982680236878</v>
      </c>
      <c r="BB71" s="21">
        <v>95.293044232049269</v>
      </c>
      <c r="BC71" s="21">
        <v>93.858960347060389</v>
      </c>
      <c r="BD71" s="21">
        <v>93.979278080729713</v>
      </c>
      <c r="BE71" s="21">
        <v>93.625165810040912</v>
      </c>
      <c r="BF71" s="21">
        <v>92.275483182311461</v>
      </c>
      <c r="BG71" s="21">
        <v>91.685348282787558</v>
      </c>
      <c r="BH71" s="21">
        <v>93.56201118512837</v>
      </c>
      <c r="BI71" s="21">
        <v>94.596689184432961</v>
      </c>
      <c r="BJ71" s="21"/>
      <c r="BK71" s="21"/>
      <c r="BL71" s="21"/>
      <c r="BM71" s="21"/>
      <c r="BN71" s="21"/>
      <c r="BO71" s="21"/>
    </row>
    <row r="72" spans="1:67" x14ac:dyDescent="0.2">
      <c r="A72" s="20" t="str">
        <f t="shared" si="2"/>
        <v>mwg_t_QU_19</v>
      </c>
      <c r="B72" s="19" t="s">
        <v>3495</v>
      </c>
      <c r="C72" s="19" t="s">
        <v>503</v>
      </c>
      <c r="D72" s="19">
        <v>19</v>
      </c>
      <c r="E72" s="21">
        <v>100</v>
      </c>
      <c r="F72" s="21">
        <v>98.287419901906503</v>
      </c>
      <c r="G72" s="21">
        <v>95.961204047367772</v>
      </c>
      <c r="H72" s="21">
        <v>93.799171733568699</v>
      </c>
      <c r="I72" s="21">
        <v>96.645573771735044</v>
      </c>
      <c r="J72" s="21">
        <v>94.703310554261449</v>
      </c>
      <c r="K72" s="21">
        <v>102.64946407825057</v>
      </c>
      <c r="L72" s="21">
        <v>102.36954359616264</v>
      </c>
      <c r="M72" s="21">
        <v>102.18745296079672</v>
      </c>
      <c r="N72" s="21">
        <v>101.26029152203664</v>
      </c>
      <c r="O72" s="21">
        <v>104.05655436276533</v>
      </c>
      <c r="P72" s="21">
        <v>101.47284368032999</v>
      </c>
      <c r="Q72" s="21">
        <v>100.35799905622491</v>
      </c>
      <c r="R72" s="21">
        <v>102.36304681309558</v>
      </c>
      <c r="S72" s="21">
        <v>102.62804328301924</v>
      </c>
      <c r="T72" s="21">
        <v>104.05930498288194</v>
      </c>
      <c r="U72" s="21">
        <v>105.46666146319205</v>
      </c>
      <c r="V72" s="21">
        <v>107.92471248599375</v>
      </c>
      <c r="W72" s="21">
        <v>108.02964443858707</v>
      </c>
      <c r="X72" s="21">
        <v>106.53448620953544</v>
      </c>
      <c r="Y72" s="21">
        <v>110.84103347994179</v>
      </c>
      <c r="Z72" s="21">
        <v>111.42644879594062</v>
      </c>
      <c r="AA72" s="21">
        <v>113.98285342142147</v>
      </c>
      <c r="AB72" s="21">
        <v>114.73041210672275</v>
      </c>
      <c r="AC72" s="21">
        <v>111.35152332708329</v>
      </c>
      <c r="AD72" s="21">
        <v>113.02900974508169</v>
      </c>
      <c r="AE72" s="21">
        <v>110.63652060330944</v>
      </c>
      <c r="AF72" s="21">
        <v>112.09414532631401</v>
      </c>
      <c r="AG72" s="21">
        <v>113.59071243530812</v>
      </c>
      <c r="AH72" s="21">
        <v>114.20017509969979</v>
      </c>
      <c r="AI72" s="51">
        <v>115.2342353042153</v>
      </c>
      <c r="AJ72" s="51">
        <v>112.58228392561509</v>
      </c>
      <c r="AK72" s="51">
        <v>111.38289595102771</v>
      </c>
      <c r="AL72" s="51">
        <v>114.17044986738067</v>
      </c>
      <c r="AM72" s="51">
        <v>112.62366871911649</v>
      </c>
      <c r="AN72" s="51">
        <v>112.71910063764017</v>
      </c>
      <c r="AO72" s="51">
        <v>110.86301689049751</v>
      </c>
      <c r="AP72" s="51">
        <v>108.42244628969861</v>
      </c>
      <c r="AQ72" s="51">
        <v>107.11293195490701</v>
      </c>
      <c r="AR72" s="21">
        <v>106.79717852005636</v>
      </c>
      <c r="AS72" s="21">
        <v>111.33765689913282</v>
      </c>
      <c r="AT72" s="21">
        <v>109.72871230251442</v>
      </c>
      <c r="AU72" s="21">
        <v>110.10803134448804</v>
      </c>
      <c r="AV72" s="21">
        <v>106.82143973740381</v>
      </c>
      <c r="AW72" s="21">
        <v>107.26936399644002</v>
      </c>
      <c r="AX72" s="21">
        <v>107.67904871030069</v>
      </c>
      <c r="AY72" s="21">
        <v>109.14805954744067</v>
      </c>
      <c r="AZ72" s="21">
        <v>106.32639262717719</v>
      </c>
      <c r="BA72" s="21">
        <v>107.79076247738637</v>
      </c>
      <c r="BB72" s="21">
        <v>110.1994031827346</v>
      </c>
      <c r="BC72" s="21">
        <v>107.52124116296611</v>
      </c>
      <c r="BD72" s="21">
        <v>106.65693507780874</v>
      </c>
      <c r="BE72" s="21">
        <v>104.98629564993863</v>
      </c>
      <c r="BF72" s="21">
        <v>107.13087493694677</v>
      </c>
      <c r="BG72" s="21">
        <v>107.15755259856169</v>
      </c>
      <c r="BH72" s="21">
        <v>106.56715458817294</v>
      </c>
      <c r="BI72" s="21">
        <v>106.7953811979653</v>
      </c>
      <c r="BJ72" s="21"/>
      <c r="BK72" s="21"/>
      <c r="BL72" s="21"/>
      <c r="BM72" s="21"/>
      <c r="BN72" s="21"/>
      <c r="BO72" s="21"/>
    </row>
    <row r="73" spans="1:67" x14ac:dyDescent="0.2">
      <c r="A73" s="20" t="str">
        <f t="shared" si="2"/>
        <v>mwg_t_QU_20</v>
      </c>
      <c r="B73" s="19" t="s">
        <v>3495</v>
      </c>
      <c r="C73" s="19" t="s">
        <v>503</v>
      </c>
      <c r="D73" s="19">
        <v>20</v>
      </c>
      <c r="E73" s="21">
        <v>100</v>
      </c>
      <c r="F73" s="21">
        <v>98.908719786095375</v>
      </c>
      <c r="G73" s="21">
        <v>99.44797918930756</v>
      </c>
      <c r="H73" s="21">
        <v>98.971698228524218</v>
      </c>
      <c r="I73" s="21">
        <v>102.0876006548005</v>
      </c>
      <c r="J73" s="21">
        <v>100.29208824520856</v>
      </c>
      <c r="K73" s="21">
        <v>109.86735288760488</v>
      </c>
      <c r="L73" s="21">
        <v>111.03227844914913</v>
      </c>
      <c r="M73" s="21">
        <v>110.95481723089576</v>
      </c>
      <c r="N73" s="21">
        <v>110.25434575917711</v>
      </c>
      <c r="O73" s="21">
        <v>110.89209678005581</v>
      </c>
      <c r="P73" s="21">
        <v>107.85255899905515</v>
      </c>
      <c r="Q73" s="21">
        <v>105.22412521225317</v>
      </c>
      <c r="R73" s="21">
        <v>106.37183669289767</v>
      </c>
      <c r="S73" s="21">
        <v>106.53970434624685</v>
      </c>
      <c r="T73" s="21">
        <v>108.74018868922175</v>
      </c>
      <c r="U73" s="21">
        <v>111.14488983016039</v>
      </c>
      <c r="V73" s="21">
        <v>112.47228510446539</v>
      </c>
      <c r="W73" s="21">
        <v>112.53603218533681</v>
      </c>
      <c r="X73" s="21">
        <v>112.5909317229476</v>
      </c>
      <c r="Y73" s="21">
        <v>116.26900427227551</v>
      </c>
      <c r="Z73" s="21">
        <v>115.21517383894711</v>
      </c>
      <c r="AA73" s="21">
        <v>118.31856334833608</v>
      </c>
      <c r="AB73" s="21">
        <v>117.81059343530755</v>
      </c>
      <c r="AC73" s="21">
        <v>115.87414040162267</v>
      </c>
      <c r="AD73" s="21">
        <v>119.13150291204782</v>
      </c>
      <c r="AE73" s="21">
        <v>118.04525460069124</v>
      </c>
      <c r="AF73" s="21">
        <v>118.80201129782233</v>
      </c>
      <c r="AG73" s="21">
        <v>122.2627986902328</v>
      </c>
      <c r="AH73" s="21">
        <v>123.02123328116153</v>
      </c>
      <c r="AI73" s="51">
        <v>121.87761407188913</v>
      </c>
      <c r="AJ73" s="51">
        <v>119.85292382230213</v>
      </c>
      <c r="AK73" s="51">
        <v>117.15510177325692</v>
      </c>
      <c r="AL73" s="51">
        <v>120.81721577503197</v>
      </c>
      <c r="AM73" s="51">
        <v>122.04068196200539</v>
      </c>
      <c r="AN73" s="51">
        <v>120.75834567276327</v>
      </c>
      <c r="AO73" s="51">
        <v>119.02956474739983</v>
      </c>
      <c r="AP73" s="51">
        <v>115.68659876317145</v>
      </c>
      <c r="AQ73" s="51">
        <v>117.05112682395173</v>
      </c>
      <c r="AR73" s="21">
        <v>118.39435067448534</v>
      </c>
      <c r="AS73" s="21">
        <v>123.54766751643169</v>
      </c>
      <c r="AT73" s="21">
        <v>119.07686398832527</v>
      </c>
      <c r="AU73" s="21">
        <v>118.34556778900516</v>
      </c>
      <c r="AV73" s="21">
        <v>115.66344477520309</v>
      </c>
      <c r="AW73" s="21">
        <v>116.5452233419301</v>
      </c>
      <c r="AX73" s="21">
        <v>117.14192462626612</v>
      </c>
      <c r="AY73" s="21">
        <v>117.4754636337003</v>
      </c>
      <c r="AZ73" s="21">
        <v>114.3794467139587</v>
      </c>
      <c r="BA73" s="21">
        <v>115.99306204157904</v>
      </c>
      <c r="BB73" s="21">
        <v>119.36631333159097</v>
      </c>
      <c r="BC73" s="21">
        <v>114.84163259033693</v>
      </c>
      <c r="BD73" s="21">
        <v>114.17866283249745</v>
      </c>
      <c r="BE73" s="21">
        <v>113.3660409786383</v>
      </c>
      <c r="BF73" s="21">
        <v>114.40857694078453</v>
      </c>
      <c r="BG73" s="21">
        <v>114.42060474471035</v>
      </c>
      <c r="BH73" s="21">
        <v>114.9624842242042</v>
      </c>
      <c r="BI73" s="21">
        <v>116.22947764753717</v>
      </c>
      <c r="BJ73" s="21"/>
      <c r="BK73" s="21"/>
      <c r="BL73" s="21"/>
      <c r="BM73" s="21"/>
      <c r="BN73" s="21"/>
      <c r="BO73" s="21"/>
    </row>
    <row r="74" spans="1:67" x14ac:dyDescent="0.2">
      <c r="A74" s="20" t="str">
        <f t="shared" si="2"/>
        <v>mwg_t_QU_21</v>
      </c>
      <c r="B74" s="19" t="s">
        <v>3495</v>
      </c>
      <c r="C74" s="19" t="s">
        <v>503</v>
      </c>
      <c r="D74" s="19">
        <v>21</v>
      </c>
      <c r="E74" s="21">
        <v>100</v>
      </c>
      <c r="F74" s="21">
        <v>88.697061525981468</v>
      </c>
      <c r="G74" s="21">
        <v>90.722292261019106</v>
      </c>
      <c r="H74" s="21">
        <v>93.676703537844205</v>
      </c>
      <c r="I74" s="21">
        <v>97.738666777774384</v>
      </c>
      <c r="J74" s="21">
        <v>95.369887550908047</v>
      </c>
      <c r="K74" s="21">
        <v>104.65664984873698</v>
      </c>
      <c r="L74" s="21">
        <v>105.44912603052819</v>
      </c>
      <c r="M74" s="21">
        <v>104.54839505017044</v>
      </c>
      <c r="N74" s="21">
        <v>102.84011714656047</v>
      </c>
      <c r="O74" s="21">
        <v>103.25689393228892</v>
      </c>
      <c r="P74" s="21">
        <v>101.04879390382364</v>
      </c>
      <c r="Q74" s="21">
        <v>99.521028374709573</v>
      </c>
      <c r="R74" s="21">
        <v>99.396680995202431</v>
      </c>
      <c r="S74" s="21">
        <v>97.714886267954284</v>
      </c>
      <c r="T74" s="21">
        <v>99.827129215014153</v>
      </c>
      <c r="U74" s="21">
        <v>101.81937734476443</v>
      </c>
      <c r="V74" s="21">
        <v>103.37828336230044</v>
      </c>
      <c r="W74" s="21">
        <v>96.970197597673419</v>
      </c>
      <c r="X74" s="21">
        <v>101.99931482926539</v>
      </c>
      <c r="Y74" s="21">
        <v>104.50830216138827</v>
      </c>
      <c r="Z74" s="21">
        <v>104.51967478418457</v>
      </c>
      <c r="AA74" s="21">
        <v>110.30289818191706</v>
      </c>
      <c r="AB74" s="21">
        <v>110.59340396378774</v>
      </c>
      <c r="AC74" s="21">
        <v>112.34812823402419</v>
      </c>
      <c r="AD74" s="21">
        <v>115.30825609346473</v>
      </c>
      <c r="AE74" s="21">
        <v>114.53372833916487</v>
      </c>
      <c r="AF74" s="21">
        <v>118.17278353100687</v>
      </c>
      <c r="AG74" s="21">
        <v>117.61916250467613</v>
      </c>
      <c r="AH74" s="21">
        <v>121.59041525216003</v>
      </c>
      <c r="AI74" s="51">
        <v>114.49168336113948</v>
      </c>
      <c r="AJ74" s="51">
        <v>108.45393998079909</v>
      </c>
      <c r="AK74" s="51">
        <v>105.09370460269443</v>
      </c>
      <c r="AL74" s="51">
        <v>104.42330251338299</v>
      </c>
      <c r="AM74" s="51">
        <v>103.05606120199531</v>
      </c>
      <c r="AN74" s="51">
        <v>102.09127401952784</v>
      </c>
      <c r="AO74" s="51">
        <v>100.45942625206806</v>
      </c>
      <c r="AP74" s="51">
        <v>99.952808552225804</v>
      </c>
      <c r="AQ74" s="51">
        <v>103.12407675184696</v>
      </c>
      <c r="AR74" s="21">
        <v>103.046872047595</v>
      </c>
      <c r="AS74" s="21">
        <v>104.48650231792003</v>
      </c>
      <c r="AT74" s="21">
        <v>100.95272930764443</v>
      </c>
      <c r="AU74" s="21">
        <v>101.37751281127703</v>
      </c>
      <c r="AV74" s="21">
        <v>96.53761479009971</v>
      </c>
      <c r="AW74" s="21">
        <v>94.493165486889765</v>
      </c>
      <c r="AX74" s="21">
        <v>94.062638071357867</v>
      </c>
      <c r="AY74" s="21">
        <v>94.746161025293247</v>
      </c>
      <c r="AZ74" s="21">
        <v>91.440115844205422</v>
      </c>
      <c r="BA74" s="21">
        <v>94.826697242947631</v>
      </c>
      <c r="BB74" s="21">
        <v>95.06895782589045</v>
      </c>
      <c r="BC74" s="21">
        <v>92.25549488391799</v>
      </c>
      <c r="BD74" s="21">
        <v>90.85450016943706</v>
      </c>
      <c r="BE74" s="21">
        <v>90.927620785922485</v>
      </c>
      <c r="BF74" s="21">
        <v>92.839291264901931</v>
      </c>
      <c r="BG74" s="21">
        <v>91.887178256508264</v>
      </c>
      <c r="BH74" s="21">
        <v>90.258661838389955</v>
      </c>
      <c r="BI74" s="21">
        <v>91.726024222524174</v>
      </c>
      <c r="BJ74" s="21"/>
      <c r="BK74" s="21"/>
      <c r="BL74" s="21"/>
      <c r="BM74" s="21"/>
      <c r="BN74" s="21"/>
      <c r="BO74" s="21"/>
    </row>
    <row r="75" spans="1:67" x14ac:dyDescent="0.2">
      <c r="A75" s="20" t="str">
        <f t="shared" si="2"/>
        <v>mwg_t_QU_22</v>
      </c>
      <c r="B75" s="19" t="s">
        <v>3495</v>
      </c>
      <c r="C75" s="19" t="s">
        <v>503</v>
      </c>
      <c r="D75" s="19">
        <v>22</v>
      </c>
      <c r="E75" s="21">
        <v>100</v>
      </c>
      <c r="F75" s="21">
        <v>93.074318034906639</v>
      </c>
      <c r="G75" s="21">
        <v>90.076929080574303</v>
      </c>
      <c r="H75" s="21">
        <v>96.037901630124978</v>
      </c>
      <c r="I75" s="21">
        <v>100.44073527746751</v>
      </c>
      <c r="J75" s="21">
        <v>98.480192787382748</v>
      </c>
      <c r="K75" s="21">
        <v>108.00374567620197</v>
      </c>
      <c r="L75" s="21">
        <v>107.98925667960808</v>
      </c>
      <c r="M75" s="21">
        <v>106.43783860892641</v>
      </c>
      <c r="N75" s="21">
        <v>103.55691092012418</v>
      </c>
      <c r="O75" s="21">
        <v>104.85948077209876</v>
      </c>
      <c r="P75" s="21">
        <v>101.17523549691469</v>
      </c>
      <c r="Q75" s="21">
        <v>99.558480651175273</v>
      </c>
      <c r="R75" s="21">
        <v>99.608902892506734</v>
      </c>
      <c r="S75" s="21">
        <v>98.936574454233323</v>
      </c>
      <c r="T75" s="21">
        <v>101.33082865977497</v>
      </c>
      <c r="U75" s="21">
        <v>103.27737885738384</v>
      </c>
      <c r="V75" s="21">
        <v>106.09063889393006</v>
      </c>
      <c r="W75" s="21">
        <v>102.49413499883717</v>
      </c>
      <c r="X75" s="21">
        <v>104.08517763500933</v>
      </c>
      <c r="Y75" s="21">
        <v>105.27254486564918</v>
      </c>
      <c r="Z75" s="21">
        <v>104.76854520655812</v>
      </c>
      <c r="AA75" s="21">
        <v>106.76375309892032</v>
      </c>
      <c r="AB75" s="21">
        <v>105.20377535461616</v>
      </c>
      <c r="AC75" s="21">
        <v>104.57689208390239</v>
      </c>
      <c r="AD75" s="21">
        <v>108.27085864183381</v>
      </c>
      <c r="AE75" s="21">
        <v>107.38877202582276</v>
      </c>
      <c r="AF75" s="21">
        <v>109.091780039911</v>
      </c>
      <c r="AG75" s="21">
        <v>111.46322615655151</v>
      </c>
      <c r="AH75" s="21">
        <v>113.44338076640508</v>
      </c>
      <c r="AI75" s="51">
        <v>114.17016038871691</v>
      </c>
      <c r="AJ75" s="51">
        <v>112.40320555015046</v>
      </c>
      <c r="AK75" s="51">
        <v>112.16056029028098</v>
      </c>
      <c r="AL75" s="51">
        <v>116.21382696596336</v>
      </c>
      <c r="AM75" s="51">
        <v>115.5650619505128</v>
      </c>
      <c r="AN75" s="51">
        <v>114.53436519173334</v>
      </c>
      <c r="AO75" s="51">
        <v>112.78286882257329</v>
      </c>
      <c r="AP75" s="51">
        <v>110.24619142717506</v>
      </c>
      <c r="AQ75" s="51">
        <v>111.45803133941021</v>
      </c>
      <c r="AR75" s="21">
        <v>109.64656708506004</v>
      </c>
      <c r="AS75" s="21">
        <v>113.50960672445696</v>
      </c>
      <c r="AT75" s="21">
        <v>112.39917023892187</v>
      </c>
      <c r="AU75" s="21">
        <v>113.12902237868443</v>
      </c>
      <c r="AV75" s="21">
        <v>110.75059910520575</v>
      </c>
      <c r="AW75" s="21">
        <v>111.56214986794278</v>
      </c>
      <c r="AX75" s="21">
        <v>111.67196454728487</v>
      </c>
      <c r="AY75" s="21">
        <v>112.08393094624891</v>
      </c>
      <c r="AZ75" s="21">
        <v>110.75971045117991</v>
      </c>
      <c r="BA75" s="21">
        <v>111.95180296862424</v>
      </c>
      <c r="BB75" s="21">
        <v>114.68522564659878</v>
      </c>
      <c r="BC75" s="21">
        <v>111.75676540495394</v>
      </c>
      <c r="BD75" s="21">
        <v>111.51596670642515</v>
      </c>
      <c r="BE75" s="21">
        <v>110.13951967882116</v>
      </c>
      <c r="BF75" s="21">
        <v>111.08120322813157</v>
      </c>
      <c r="BG75" s="21">
        <v>109.23139560827178</v>
      </c>
      <c r="BH75" s="21">
        <v>110.08209867113281</v>
      </c>
      <c r="BI75" s="21">
        <v>111.38207836023805</v>
      </c>
      <c r="BJ75" s="21"/>
      <c r="BK75" s="21"/>
      <c r="BL75" s="21"/>
      <c r="BM75" s="21"/>
      <c r="BN75" s="21"/>
      <c r="BO75" s="21"/>
    </row>
    <row r="76" spans="1:67" x14ac:dyDescent="0.2">
      <c r="A76" s="20" t="str">
        <f t="shared" si="2"/>
        <v>mwg_t_QU_23</v>
      </c>
      <c r="B76" s="19" t="s">
        <v>3495</v>
      </c>
      <c r="C76" s="19" t="s">
        <v>503</v>
      </c>
      <c r="D76" s="19">
        <v>23</v>
      </c>
      <c r="E76" s="21">
        <v>100</v>
      </c>
      <c r="F76" s="21">
        <v>86.302863778193554</v>
      </c>
      <c r="G76" s="21">
        <v>92.90500191934305</v>
      </c>
      <c r="H76" s="21">
        <v>90.713112826399424</v>
      </c>
      <c r="I76" s="21">
        <v>92.483067850669315</v>
      </c>
      <c r="J76" s="21">
        <v>88.846544292383584</v>
      </c>
      <c r="K76" s="21">
        <v>98.802914561501112</v>
      </c>
      <c r="L76" s="21">
        <v>100.39137232369337</v>
      </c>
      <c r="M76" s="21">
        <v>98.538540656605065</v>
      </c>
      <c r="N76" s="21">
        <v>96.852598680856261</v>
      </c>
      <c r="O76" s="21">
        <v>101.98605295240695</v>
      </c>
      <c r="P76" s="21">
        <v>99.5421430493234</v>
      </c>
      <c r="Q76" s="21">
        <v>98.697010499769078</v>
      </c>
      <c r="R76" s="21">
        <v>99.195287567085671</v>
      </c>
      <c r="S76" s="21">
        <v>98.502109101429724</v>
      </c>
      <c r="T76" s="21">
        <v>102.24318921703403</v>
      </c>
      <c r="U76" s="21">
        <v>103.81848947609362</v>
      </c>
      <c r="V76" s="21">
        <v>106.74292861481864</v>
      </c>
      <c r="W76" s="21">
        <v>100.74940555120068</v>
      </c>
      <c r="X76" s="21">
        <v>100.90833555053355</v>
      </c>
      <c r="Y76" s="21">
        <v>100.54788726699985</v>
      </c>
      <c r="Z76" s="21">
        <v>99.140408297563198</v>
      </c>
      <c r="AA76" s="21">
        <v>103.23399869263055</v>
      </c>
      <c r="AB76" s="21">
        <v>104.69750940371524</v>
      </c>
      <c r="AC76" s="21">
        <v>104.4022430817392</v>
      </c>
      <c r="AD76" s="21">
        <v>104.79686586742287</v>
      </c>
      <c r="AE76" s="21">
        <v>101.82064337644209</v>
      </c>
      <c r="AF76" s="21">
        <v>101.11055457397622</v>
      </c>
      <c r="AG76" s="21">
        <v>101.9092336716717</v>
      </c>
      <c r="AH76" s="21">
        <v>106.96711108848692</v>
      </c>
      <c r="AI76" s="51">
        <v>109.84846185976254</v>
      </c>
      <c r="AJ76" s="51">
        <v>110.88105867971301</v>
      </c>
      <c r="AK76" s="51">
        <v>111.68544808420613</v>
      </c>
      <c r="AL76" s="51">
        <v>113.4080760296745</v>
      </c>
      <c r="AM76" s="51">
        <v>115.11533554421803</v>
      </c>
      <c r="AN76" s="51">
        <v>115.47936146198489</v>
      </c>
      <c r="AO76" s="51">
        <v>116.40337489921254</v>
      </c>
      <c r="AP76" s="51">
        <v>115.87785215510526</v>
      </c>
      <c r="AQ76" s="51">
        <v>119.98293721413449</v>
      </c>
      <c r="AR76" s="21">
        <v>117.6116291993669</v>
      </c>
      <c r="AS76" s="21">
        <v>115.2274109261858</v>
      </c>
      <c r="AT76" s="21">
        <v>112.31524458083231</v>
      </c>
      <c r="AU76" s="21">
        <v>109.21414450294928</v>
      </c>
      <c r="AV76" s="21">
        <v>104.10283420275255</v>
      </c>
      <c r="AW76" s="21">
        <v>101.39228786967074</v>
      </c>
      <c r="AX76" s="21">
        <v>100.58910437431696</v>
      </c>
      <c r="AY76" s="21">
        <v>102.59303646411222</v>
      </c>
      <c r="AZ76" s="21">
        <v>100.31677647520077</v>
      </c>
      <c r="BA76" s="21">
        <v>99.993291280338624</v>
      </c>
      <c r="BB76" s="21">
        <v>104.45656559234564</v>
      </c>
      <c r="BC76" s="21">
        <v>102.66409539328882</v>
      </c>
      <c r="BD76" s="21">
        <v>101.63600518367231</v>
      </c>
      <c r="BE76" s="21">
        <v>101.07918289129718</v>
      </c>
      <c r="BF76" s="21">
        <v>101.2918069621138</v>
      </c>
      <c r="BG76" s="21">
        <v>100.93488415036849</v>
      </c>
      <c r="BH76" s="21">
        <v>99.842354377239445</v>
      </c>
      <c r="BI76" s="21">
        <v>100.01259708146335</v>
      </c>
      <c r="BJ76" s="21"/>
      <c r="BK76" s="21"/>
      <c r="BL76" s="21"/>
      <c r="BM76" s="21"/>
      <c r="BN76" s="21"/>
      <c r="BO76" s="21"/>
    </row>
    <row r="77" spans="1:67" x14ac:dyDescent="0.2">
      <c r="A77" s="20" t="str">
        <f t="shared" si="2"/>
        <v>mwg_t_QU_24</v>
      </c>
      <c r="B77" s="19" t="s">
        <v>3495</v>
      </c>
      <c r="C77" s="19" t="s">
        <v>503</v>
      </c>
      <c r="D77" s="19">
        <v>24</v>
      </c>
      <c r="E77" s="21">
        <v>100</v>
      </c>
      <c r="F77" s="21">
        <v>92.922726010898813</v>
      </c>
      <c r="G77" s="21">
        <v>89.358950876233934</v>
      </c>
      <c r="H77" s="21">
        <v>87.489475251807221</v>
      </c>
      <c r="I77" s="21">
        <v>90.1755349374952</v>
      </c>
      <c r="J77" s="21">
        <v>88.525046447325835</v>
      </c>
      <c r="K77" s="21">
        <v>97.165412819380478</v>
      </c>
      <c r="L77" s="21">
        <v>99.225722256087508</v>
      </c>
      <c r="M77" s="21">
        <v>99.139719692515698</v>
      </c>
      <c r="N77" s="21">
        <v>98.717946339606598</v>
      </c>
      <c r="O77" s="21">
        <v>98.395291892200092</v>
      </c>
      <c r="P77" s="21">
        <v>95.630977738657492</v>
      </c>
      <c r="Q77" s="21">
        <v>92.899651687481423</v>
      </c>
      <c r="R77" s="21">
        <v>94.464765442631943</v>
      </c>
      <c r="S77" s="21">
        <v>95.635203476612617</v>
      </c>
      <c r="T77" s="21">
        <v>96.988283688048398</v>
      </c>
      <c r="U77" s="21">
        <v>98.518496078327203</v>
      </c>
      <c r="V77" s="21">
        <v>96.385061849227455</v>
      </c>
      <c r="W77" s="21">
        <v>97.700282000894575</v>
      </c>
      <c r="X77" s="21">
        <v>98.145267628766462</v>
      </c>
      <c r="Y77" s="21">
        <v>101.27557315409392</v>
      </c>
      <c r="Z77" s="21">
        <v>100.93087461297092</v>
      </c>
      <c r="AA77" s="21">
        <v>104.09218867919883</v>
      </c>
      <c r="AB77" s="21">
        <v>108.13647916170541</v>
      </c>
      <c r="AC77" s="21">
        <v>103.47529609924577</v>
      </c>
      <c r="AD77" s="21">
        <v>107.35601423333169</v>
      </c>
      <c r="AE77" s="21">
        <v>108.15519020682945</v>
      </c>
      <c r="AF77" s="21">
        <v>106.19809340223571</v>
      </c>
      <c r="AG77" s="21">
        <v>106.29450788922456</v>
      </c>
      <c r="AH77" s="21">
        <v>106.98097018535218</v>
      </c>
      <c r="AI77" s="51">
        <v>103.6515115382926</v>
      </c>
      <c r="AJ77" s="51">
        <v>103.75757343190706</v>
      </c>
      <c r="AK77" s="51">
        <v>105.03634565898383</v>
      </c>
      <c r="AL77" s="51">
        <v>108.44138983814717</v>
      </c>
      <c r="AM77" s="51">
        <v>110.06651972946655</v>
      </c>
      <c r="AN77" s="51">
        <v>107.60602081690945</v>
      </c>
      <c r="AO77" s="51">
        <v>107.69521217385589</v>
      </c>
      <c r="AP77" s="51">
        <v>104.70305185751099</v>
      </c>
      <c r="AQ77" s="51">
        <v>104.18403738673956</v>
      </c>
      <c r="AR77" s="21">
        <v>102.5324142197984</v>
      </c>
      <c r="AS77" s="21">
        <v>104.68453802939823</v>
      </c>
      <c r="AT77" s="21">
        <v>103.93043594647406</v>
      </c>
      <c r="AU77" s="21">
        <v>102.98039090659448</v>
      </c>
      <c r="AV77" s="21">
        <v>101.67311338537428</v>
      </c>
      <c r="AW77" s="21">
        <v>101.99544894255814</v>
      </c>
      <c r="AX77" s="21">
        <v>102.19480596185842</v>
      </c>
      <c r="AY77" s="21">
        <v>102.51795704004022</v>
      </c>
      <c r="AZ77" s="21">
        <v>102.08662899367447</v>
      </c>
      <c r="BA77" s="21">
        <v>103.12543915244628</v>
      </c>
      <c r="BB77" s="21">
        <v>103.90573348792482</v>
      </c>
      <c r="BC77" s="21">
        <v>102.00594913129612</v>
      </c>
      <c r="BD77" s="21">
        <v>103.16641456440951</v>
      </c>
      <c r="BE77" s="21">
        <v>102.1960415938419</v>
      </c>
      <c r="BF77" s="21">
        <v>99.928008912485424</v>
      </c>
      <c r="BG77" s="21">
        <v>102.07122137984605</v>
      </c>
      <c r="BH77" s="21">
        <v>101.5045198974954</v>
      </c>
      <c r="BI77" s="21">
        <v>102.25389953157908</v>
      </c>
      <c r="BJ77" s="21"/>
      <c r="BK77" s="21"/>
      <c r="BL77" s="21"/>
      <c r="BM77" s="21"/>
      <c r="BN77" s="21"/>
      <c r="BO77" s="21"/>
    </row>
    <row r="78" spans="1:67" x14ac:dyDescent="0.2">
      <c r="A78" s="20" t="str">
        <f t="shared" si="2"/>
        <v>mwg_t_QU_25</v>
      </c>
      <c r="B78" s="19" t="s">
        <v>3495</v>
      </c>
      <c r="C78" s="19" t="s">
        <v>503</v>
      </c>
      <c r="D78" s="19">
        <v>25</v>
      </c>
      <c r="E78" s="21">
        <v>100</v>
      </c>
      <c r="F78" s="21">
        <v>106.64753153972815</v>
      </c>
      <c r="G78" s="21">
        <v>101.97859038740388</v>
      </c>
      <c r="H78" s="21">
        <v>109.17819867232983</v>
      </c>
      <c r="I78" s="21">
        <v>114.74050268876854</v>
      </c>
      <c r="J78" s="21">
        <v>110.70791458982134</v>
      </c>
      <c r="K78" s="21">
        <v>121.13096966907308</v>
      </c>
      <c r="L78" s="21">
        <v>121.28593736131693</v>
      </c>
      <c r="M78" s="21">
        <v>115.86865531345242</v>
      </c>
      <c r="N78" s="21">
        <v>108.05063216581897</v>
      </c>
      <c r="O78" s="21">
        <v>104.65180676764152</v>
      </c>
      <c r="P78" s="21">
        <v>99.551876810377877</v>
      </c>
      <c r="Q78" s="21">
        <v>95.920219452894912</v>
      </c>
      <c r="R78" s="21">
        <v>95.185533978196673</v>
      </c>
      <c r="S78" s="21">
        <v>94.340523490139645</v>
      </c>
      <c r="T78" s="21">
        <v>96.269577623181988</v>
      </c>
      <c r="U78" s="21">
        <v>97.272647152618575</v>
      </c>
      <c r="V78" s="21">
        <v>98.608727001018963</v>
      </c>
      <c r="W78" s="21">
        <v>96.716269012286901</v>
      </c>
      <c r="X78" s="21">
        <v>100.15625439443771</v>
      </c>
      <c r="Y78" s="21">
        <v>102.95698455665936</v>
      </c>
      <c r="Z78" s="21">
        <v>102.61239902929977</v>
      </c>
      <c r="AA78" s="21">
        <v>102.97202990062925</v>
      </c>
      <c r="AB78" s="21">
        <v>101.58013070157297</v>
      </c>
      <c r="AC78" s="21">
        <v>101.14044980530761</v>
      </c>
      <c r="AD78" s="21">
        <v>105.6750050632552</v>
      </c>
      <c r="AE78" s="21">
        <v>108.23808604166496</v>
      </c>
      <c r="AF78" s="21">
        <v>105.50085844810597</v>
      </c>
      <c r="AG78" s="21">
        <v>109.79572821376226</v>
      </c>
      <c r="AH78" s="21">
        <v>112.69122171256056</v>
      </c>
      <c r="AI78" s="51">
        <v>113.95414876869252</v>
      </c>
      <c r="AJ78" s="51">
        <v>112.00266947268022</v>
      </c>
      <c r="AK78" s="51">
        <v>112.50069992415239</v>
      </c>
      <c r="AL78" s="51">
        <v>116.6711106592758</v>
      </c>
      <c r="AM78" s="51">
        <v>115.98393740798957</v>
      </c>
      <c r="AN78" s="51">
        <v>115.01294269870269</v>
      </c>
      <c r="AO78" s="51">
        <v>112.37318319120426</v>
      </c>
      <c r="AP78" s="51">
        <v>109.86328205610059</v>
      </c>
      <c r="AQ78" s="51">
        <v>114.58860593360269</v>
      </c>
      <c r="AR78" s="21">
        <v>112.55723084667257</v>
      </c>
      <c r="AS78" s="21">
        <v>113.60581439982316</v>
      </c>
      <c r="AT78" s="21">
        <v>110.39511371183406</v>
      </c>
      <c r="AU78" s="21">
        <v>113.03439086989542</v>
      </c>
      <c r="AV78" s="21">
        <v>113.84121141288756</v>
      </c>
      <c r="AW78" s="21">
        <v>115.21858037777113</v>
      </c>
      <c r="AX78" s="21">
        <v>115.26415936704863</v>
      </c>
      <c r="AY78" s="21">
        <v>115.49802075023511</v>
      </c>
      <c r="AZ78" s="21">
        <v>112.19606810068828</v>
      </c>
      <c r="BA78" s="21">
        <v>114.90334634158761</v>
      </c>
      <c r="BB78" s="21">
        <v>115.45239760051153</v>
      </c>
      <c r="BC78" s="21">
        <v>114.31724546001026</v>
      </c>
      <c r="BD78" s="21">
        <v>112.17617442989869</v>
      </c>
      <c r="BE78" s="21">
        <v>113.00901227787186</v>
      </c>
      <c r="BF78" s="21">
        <v>113.05168199821544</v>
      </c>
      <c r="BG78" s="21">
        <v>112.71285646909072</v>
      </c>
      <c r="BH78" s="21">
        <v>114.17241358205874</v>
      </c>
      <c r="BI78" s="21">
        <v>117.03979087729535</v>
      </c>
      <c r="BJ78" s="21"/>
      <c r="BK78" s="21"/>
      <c r="BL78" s="21"/>
      <c r="BM78" s="21"/>
      <c r="BN78" s="21"/>
      <c r="BO78" s="21"/>
    </row>
    <row r="79" spans="1:67" x14ac:dyDescent="0.2">
      <c r="A79" s="20" t="str">
        <f t="shared" si="2"/>
        <v>mwg_t_QU_26</v>
      </c>
      <c r="B79" s="19" t="s">
        <v>3495</v>
      </c>
      <c r="C79" s="19" t="s">
        <v>503</v>
      </c>
      <c r="D79" s="19">
        <v>26</v>
      </c>
      <c r="E79" s="21">
        <v>100</v>
      </c>
      <c r="F79" s="21">
        <v>85.43961665428084</v>
      </c>
      <c r="G79" s="21">
        <v>81.937771402665291</v>
      </c>
      <c r="H79" s="21">
        <v>84.971102938419023</v>
      </c>
      <c r="I79" s="21">
        <v>89.545856234592875</v>
      </c>
      <c r="J79" s="21">
        <v>88.819577975025837</v>
      </c>
      <c r="K79" s="21">
        <v>89.10107904355641</v>
      </c>
      <c r="L79" s="21">
        <v>86.018329509714718</v>
      </c>
      <c r="M79" s="21">
        <v>87.290040565934575</v>
      </c>
      <c r="N79" s="21">
        <v>88.508120846980702</v>
      </c>
      <c r="O79" s="21">
        <v>85.023749978247949</v>
      </c>
      <c r="P79" s="21">
        <v>83.958578182604143</v>
      </c>
      <c r="Q79" s="21">
        <v>82.563614268075725</v>
      </c>
      <c r="R79" s="21">
        <v>85.344720055857351</v>
      </c>
      <c r="S79" s="21">
        <v>87.521429427058322</v>
      </c>
      <c r="T79" s="21">
        <v>87.643751003341009</v>
      </c>
      <c r="U79" s="21">
        <v>89.103974058858697</v>
      </c>
      <c r="V79" s="21">
        <v>77.884202235182542</v>
      </c>
      <c r="W79" s="21">
        <v>85.335937459114731</v>
      </c>
      <c r="X79" s="21">
        <v>81.48443125296744</v>
      </c>
      <c r="Y79" s="21">
        <v>84.072142972927537</v>
      </c>
      <c r="Z79" s="21">
        <v>83.764784072611405</v>
      </c>
      <c r="AA79" s="21">
        <v>86.964600942945552</v>
      </c>
      <c r="AB79" s="21">
        <v>102.88161154667826</v>
      </c>
      <c r="AC79" s="21">
        <v>87.89331893792631</v>
      </c>
      <c r="AD79" s="21">
        <v>97.34005238192745</v>
      </c>
      <c r="AE79" s="21">
        <v>93.394162778065009</v>
      </c>
      <c r="AF79" s="21">
        <v>88.659921251474643</v>
      </c>
      <c r="AG79" s="21">
        <v>87.871932170661907</v>
      </c>
      <c r="AH79" s="21">
        <v>90.236547279292765</v>
      </c>
      <c r="AI79" s="51">
        <v>85.403918506395968</v>
      </c>
      <c r="AJ79" s="51">
        <v>86.139492744562062</v>
      </c>
      <c r="AK79" s="51">
        <v>85.34575099754079</v>
      </c>
      <c r="AL79" s="51">
        <v>87.683387973363693</v>
      </c>
      <c r="AM79" s="51">
        <v>89.16207794100967</v>
      </c>
      <c r="AN79" s="51">
        <v>88.241916514808693</v>
      </c>
      <c r="AO79" s="51">
        <v>88.661030754583464</v>
      </c>
      <c r="AP79" s="51">
        <v>88.591138523280449</v>
      </c>
      <c r="AQ79" s="51">
        <v>87.93461398055382</v>
      </c>
      <c r="AR79" s="21">
        <v>85.599702412631132</v>
      </c>
      <c r="AS79" s="21">
        <v>86.045834702887916</v>
      </c>
      <c r="AT79" s="21">
        <v>83.703665119264386</v>
      </c>
      <c r="AU79" s="21">
        <v>81.714809513829863</v>
      </c>
      <c r="AV79" s="21">
        <v>82.848637815932804</v>
      </c>
      <c r="AW79" s="21">
        <v>86.198602847627384</v>
      </c>
      <c r="AX79" s="21">
        <v>84.397563239212431</v>
      </c>
      <c r="AY79" s="21">
        <v>84.310279368010413</v>
      </c>
      <c r="AZ79" s="21">
        <v>83.414106761815404</v>
      </c>
      <c r="BA79" s="21">
        <v>85.242879639138565</v>
      </c>
      <c r="BB79" s="21">
        <v>86.801715009789689</v>
      </c>
      <c r="BC79" s="21">
        <v>86.444357305884807</v>
      </c>
      <c r="BD79" s="21">
        <v>84.266557159143119</v>
      </c>
      <c r="BE79" s="21">
        <v>82.955360892754982</v>
      </c>
      <c r="BF79" s="21">
        <v>82.899697322760147</v>
      </c>
      <c r="BG79" s="21">
        <v>83.515501600834867</v>
      </c>
      <c r="BH79" s="21">
        <v>83.695274041494642</v>
      </c>
      <c r="BI79" s="21">
        <v>84.034287201700195</v>
      </c>
      <c r="BJ79" s="21"/>
      <c r="BK79" s="21"/>
      <c r="BL79" s="21"/>
      <c r="BM79" s="21"/>
      <c r="BN79" s="21"/>
      <c r="BO79" s="21"/>
    </row>
    <row r="80" spans="1:67" x14ac:dyDescent="0.2">
      <c r="A80" s="20" t="str">
        <f t="shared" si="2"/>
        <v>bue_QU_1</v>
      </c>
      <c r="B80" s="19" t="s">
        <v>3496</v>
      </c>
      <c r="C80" s="19" t="s">
        <v>503</v>
      </c>
      <c r="D80" s="19">
        <v>1</v>
      </c>
      <c r="E80" s="21">
        <v>100</v>
      </c>
      <c r="F80" s="21">
        <v>97.329268035922638</v>
      </c>
      <c r="G80" s="21">
        <v>104.3867073433062</v>
      </c>
      <c r="H80" s="21">
        <v>99.422653246676262</v>
      </c>
      <c r="I80" s="21">
        <v>101.34930705239462</v>
      </c>
      <c r="J80" s="21">
        <v>115.70309763913194</v>
      </c>
      <c r="K80" s="21">
        <v>109.51184707677851</v>
      </c>
      <c r="L80" s="21">
        <v>103.29137326403013</v>
      </c>
      <c r="M80" s="21">
        <v>102.71205482718673</v>
      </c>
      <c r="N80" s="21">
        <v>106.07204693280789</v>
      </c>
      <c r="O80" s="21">
        <v>103.58576440787415</v>
      </c>
      <c r="P80" s="21">
        <v>98.599386056070585</v>
      </c>
      <c r="Q80" s="21">
        <v>101.83381722810623</v>
      </c>
      <c r="R80" s="21">
        <v>99.000894369612766</v>
      </c>
      <c r="S80" s="21">
        <v>94.927118617626888</v>
      </c>
      <c r="T80" s="21">
        <v>102.48441780893711</v>
      </c>
      <c r="U80" s="21">
        <v>105.56815257275332</v>
      </c>
      <c r="V80" s="21">
        <v>106.14715693616989</v>
      </c>
      <c r="W80" s="21">
        <v>116.78305446974741</v>
      </c>
      <c r="X80" s="21">
        <v>116.20817808661839</v>
      </c>
      <c r="Y80" s="21">
        <v>114.68376765119521</v>
      </c>
      <c r="Z80" s="21">
        <v>115.75135115878092</v>
      </c>
      <c r="AA80" s="21">
        <v>112.61756059172821</v>
      </c>
      <c r="AB80" s="21">
        <v>111.95636030822126</v>
      </c>
      <c r="AC80" s="21">
        <v>115.3948899173302</v>
      </c>
      <c r="AD80" s="21">
        <v>113.40420221085685</v>
      </c>
      <c r="AE80" s="21">
        <v>110.30501550393987</v>
      </c>
      <c r="AF80" s="21">
        <v>117.66463459706497</v>
      </c>
      <c r="AG80" s="21">
        <v>114.64275786767269</v>
      </c>
      <c r="AH80" s="21">
        <v>111.83283271820912</v>
      </c>
      <c r="AI80" s="51">
        <v>111.03431253711065</v>
      </c>
      <c r="AJ80" s="51">
        <v>111.90901457757275</v>
      </c>
      <c r="AK80" s="51">
        <v>114.09949960676869</v>
      </c>
      <c r="AL80" s="51">
        <v>111.78754696859887</v>
      </c>
      <c r="AM80" s="51">
        <v>107.96348356685654</v>
      </c>
      <c r="AN80" s="51">
        <v>111.18636549460226</v>
      </c>
      <c r="AO80" s="51">
        <v>105.45310075608616</v>
      </c>
      <c r="AP80" s="51">
        <v>99.927039980803741</v>
      </c>
      <c r="AQ80" s="51">
        <v>94.424058166429319</v>
      </c>
      <c r="AR80" s="21">
        <v>91.59609850859313</v>
      </c>
      <c r="AS80" s="21">
        <v>86.985869170416436</v>
      </c>
      <c r="AT80" s="21">
        <v>89.299014901245471</v>
      </c>
      <c r="AU80" s="21">
        <v>92.744078820561953</v>
      </c>
      <c r="AV80" s="21">
        <v>96.42112073777173</v>
      </c>
      <c r="AW80" s="21">
        <v>99.719319942803637</v>
      </c>
      <c r="AX80" s="21">
        <v>103.56265956355506</v>
      </c>
      <c r="AY80" s="21">
        <v>107.4587160795157</v>
      </c>
      <c r="AZ80" s="21">
        <v>109.26448045835164</v>
      </c>
      <c r="BA80" s="21">
        <v>106.44994439362104</v>
      </c>
      <c r="BB80" s="21">
        <v>101.91577809566468</v>
      </c>
      <c r="BC80" s="21">
        <v>97.589113527055474</v>
      </c>
      <c r="BD80" s="21">
        <v>101.77759203915488</v>
      </c>
      <c r="BE80" s="21">
        <v>102.44746260030387</v>
      </c>
      <c r="BF80" s="21">
        <v>102.94452772692584</v>
      </c>
      <c r="BG80" s="21">
        <v>100.20709148219835</v>
      </c>
      <c r="BH80" s="21">
        <v>104.20843660726055</v>
      </c>
      <c r="BI80" s="21">
        <v>107.49091918039105</v>
      </c>
      <c r="BJ80" s="21"/>
      <c r="BK80" s="21"/>
      <c r="BL80" s="21"/>
      <c r="BM80" s="21"/>
      <c r="BN80" s="21"/>
      <c r="BO80" s="21"/>
    </row>
    <row r="81" spans="1:67" x14ac:dyDescent="0.2">
      <c r="A81" s="20" t="str">
        <f t="shared" ref="A81:A96" si="3">CONCATENATE(B81,"_",C81,"_",D81)</f>
        <v>bue_QU_2</v>
      </c>
      <c r="B81" s="19" t="s">
        <v>3496</v>
      </c>
      <c r="C81" s="19" t="s">
        <v>503</v>
      </c>
      <c r="D81" s="19">
        <v>2</v>
      </c>
      <c r="E81" s="21">
        <v>100</v>
      </c>
      <c r="F81" s="21">
        <v>89.884184748791995</v>
      </c>
      <c r="G81" s="21">
        <v>92.128692843742826</v>
      </c>
      <c r="H81" s="21">
        <v>83.196342657759573</v>
      </c>
      <c r="I81" s="21">
        <v>87.135452239944627</v>
      </c>
      <c r="J81" s="21">
        <v>102.37001506832939</v>
      </c>
      <c r="K81" s="21">
        <v>98.286306238592033</v>
      </c>
      <c r="L81" s="21">
        <v>94.168817850409496</v>
      </c>
      <c r="M81" s="21">
        <v>93.738426688267779</v>
      </c>
      <c r="N81" s="21">
        <v>97.342065873695219</v>
      </c>
      <c r="O81" s="21">
        <v>95.811576297341944</v>
      </c>
      <c r="P81" s="21">
        <v>90.483171872668606</v>
      </c>
      <c r="Q81" s="21">
        <v>93.646862274669104</v>
      </c>
      <c r="R81" s="21">
        <v>91.08658158640462</v>
      </c>
      <c r="S81" s="21">
        <v>88.392081846068535</v>
      </c>
      <c r="T81" s="21">
        <v>96.4278075967907</v>
      </c>
      <c r="U81" s="21">
        <v>96.328665885197935</v>
      </c>
      <c r="V81" s="21">
        <v>90.446171410035404</v>
      </c>
      <c r="W81" s="21">
        <v>94.975842233938295</v>
      </c>
      <c r="X81" s="21">
        <v>94.754513372124009</v>
      </c>
      <c r="Y81" s="21">
        <v>97.909904408975436</v>
      </c>
      <c r="Z81" s="21">
        <v>102.33238343965674</v>
      </c>
      <c r="AA81" s="21">
        <v>101.81572625441635</v>
      </c>
      <c r="AB81" s="21">
        <v>97.143674237087225</v>
      </c>
      <c r="AC81" s="21">
        <v>99.093152894903866</v>
      </c>
      <c r="AD81" s="21">
        <v>96.98769247839094</v>
      </c>
      <c r="AE81" s="21">
        <v>92.619176326602869</v>
      </c>
      <c r="AF81" s="21">
        <v>99.707536311855634</v>
      </c>
      <c r="AG81" s="21">
        <v>100.3185493092231</v>
      </c>
      <c r="AH81" s="21">
        <v>100.20464773970095</v>
      </c>
      <c r="AI81" s="51">
        <v>108.18648725890559</v>
      </c>
      <c r="AJ81" s="51">
        <v>108.68817284596631</v>
      </c>
      <c r="AK81" s="51">
        <v>106.39866831026517</v>
      </c>
      <c r="AL81" s="51">
        <v>101.0595828469403</v>
      </c>
      <c r="AM81" s="51">
        <v>94.541975265821634</v>
      </c>
      <c r="AN81" s="51">
        <v>95.959270102695996</v>
      </c>
      <c r="AO81" s="51">
        <v>91.037912033941097</v>
      </c>
      <c r="AP81" s="51">
        <v>85.845740914714526</v>
      </c>
      <c r="AQ81" s="51">
        <v>81.76794406294681</v>
      </c>
      <c r="AR81" s="21">
        <v>78.285697531721183</v>
      </c>
      <c r="AS81" s="21">
        <v>74.33260131175561</v>
      </c>
      <c r="AT81" s="21">
        <v>77.07963470921166</v>
      </c>
      <c r="AU81" s="21">
        <v>80.666798887177066</v>
      </c>
      <c r="AV81" s="21">
        <v>84.374383514768695</v>
      </c>
      <c r="AW81" s="21">
        <v>88.239566184293864</v>
      </c>
      <c r="AX81" s="21">
        <v>91.19409207973402</v>
      </c>
      <c r="AY81" s="21">
        <v>93.976227962267757</v>
      </c>
      <c r="AZ81" s="21">
        <v>97.608879207015434</v>
      </c>
      <c r="BA81" s="21">
        <v>98.307626430285282</v>
      </c>
      <c r="BB81" s="21">
        <v>93.392243771725177</v>
      </c>
      <c r="BC81" s="21">
        <v>88.722631604011667</v>
      </c>
      <c r="BD81" s="21">
        <v>92.561694989346918</v>
      </c>
      <c r="BE81" s="21">
        <v>92.659169924554405</v>
      </c>
      <c r="BF81" s="21">
        <v>89.363255544341669</v>
      </c>
      <c r="BG81" s="21">
        <v>85.563859489570262</v>
      </c>
      <c r="BH81" s="21">
        <v>88.875320788888573</v>
      </c>
      <c r="BI81" s="21">
        <v>88.285028246046735</v>
      </c>
      <c r="BJ81" s="21"/>
      <c r="BK81" s="21"/>
      <c r="BL81" s="21"/>
      <c r="BM81" s="21"/>
      <c r="BN81" s="21"/>
      <c r="BO81" s="21"/>
    </row>
    <row r="82" spans="1:67" x14ac:dyDescent="0.2">
      <c r="A82" s="20" t="str">
        <f t="shared" si="3"/>
        <v>bue_QU_3</v>
      </c>
      <c r="B82" s="19" t="s">
        <v>3496</v>
      </c>
      <c r="C82" s="19" t="s">
        <v>503</v>
      </c>
      <c r="D82" s="19">
        <v>3</v>
      </c>
      <c r="E82" s="21">
        <v>100</v>
      </c>
      <c r="F82" s="21">
        <v>101.59590909423906</v>
      </c>
      <c r="G82" s="21">
        <v>109.35088663172156</v>
      </c>
      <c r="H82" s="21">
        <v>101.76051276155236</v>
      </c>
      <c r="I82" s="21">
        <v>101.31762144117134</v>
      </c>
      <c r="J82" s="21">
        <v>114.78369325026352</v>
      </c>
      <c r="K82" s="21">
        <v>106.53172535054229</v>
      </c>
      <c r="L82" s="21">
        <v>98.775555834214302</v>
      </c>
      <c r="M82" s="21">
        <v>96.914930144321758</v>
      </c>
      <c r="N82" s="21">
        <v>99.770496898613985</v>
      </c>
      <c r="O82" s="21">
        <v>96.3396821828252</v>
      </c>
      <c r="P82" s="21">
        <v>92.376223192181399</v>
      </c>
      <c r="Q82" s="21">
        <v>96.486335839247374</v>
      </c>
      <c r="R82" s="21">
        <v>93.515964444990018</v>
      </c>
      <c r="S82" s="21">
        <v>91.142212324652732</v>
      </c>
      <c r="T82" s="21">
        <v>95.543942219490717</v>
      </c>
      <c r="U82" s="21">
        <v>95.023344921721744</v>
      </c>
      <c r="V82" s="21">
        <v>94.129459586207076</v>
      </c>
      <c r="W82" s="21">
        <v>101.79463526003956</v>
      </c>
      <c r="X82" s="21">
        <v>100.49972796736917</v>
      </c>
      <c r="Y82" s="21">
        <v>101.74499269101179</v>
      </c>
      <c r="Z82" s="21">
        <v>106.73278486991431</v>
      </c>
      <c r="AA82" s="21">
        <v>106.78583916611035</v>
      </c>
      <c r="AB82" s="21">
        <v>106.26434498421875</v>
      </c>
      <c r="AC82" s="21">
        <v>110.29472155407369</v>
      </c>
      <c r="AD82" s="21">
        <v>108.33666289009338</v>
      </c>
      <c r="AE82" s="21">
        <v>103.3153732803535</v>
      </c>
      <c r="AF82" s="21">
        <v>111.94467704657288</v>
      </c>
      <c r="AG82" s="21">
        <v>111.70386963031159</v>
      </c>
      <c r="AH82" s="21">
        <v>107.30244484884703</v>
      </c>
      <c r="AI82" s="51">
        <v>102.50290171155146</v>
      </c>
      <c r="AJ82" s="51">
        <v>106.58227800732161</v>
      </c>
      <c r="AK82" s="51">
        <v>110.67608599281134</v>
      </c>
      <c r="AL82" s="51">
        <v>104.34122826938822</v>
      </c>
      <c r="AM82" s="51">
        <v>100.74169673037694</v>
      </c>
      <c r="AN82" s="51">
        <v>103.49604882311894</v>
      </c>
      <c r="AO82" s="51">
        <v>98.179894551181093</v>
      </c>
      <c r="AP82" s="51">
        <v>92.984658808091098</v>
      </c>
      <c r="AQ82" s="51">
        <v>87.824950565894667</v>
      </c>
      <c r="AR82" s="21">
        <v>88.672751585134918</v>
      </c>
      <c r="AS82" s="21">
        <v>85.160186698383342</v>
      </c>
      <c r="AT82" s="21">
        <v>87.904855533969084</v>
      </c>
      <c r="AU82" s="21">
        <v>91.866106761425996</v>
      </c>
      <c r="AV82" s="21">
        <v>96.079661811497417</v>
      </c>
      <c r="AW82" s="21">
        <v>98.085683000610004</v>
      </c>
      <c r="AX82" s="21">
        <v>102.97633170706565</v>
      </c>
      <c r="AY82" s="21">
        <v>108.03927832008659</v>
      </c>
      <c r="AZ82" s="21">
        <v>109.55770651014471</v>
      </c>
      <c r="BA82" s="21">
        <v>111.3840485913089</v>
      </c>
      <c r="BB82" s="21">
        <v>105.49249600622026</v>
      </c>
      <c r="BC82" s="21">
        <v>101.18526436350204</v>
      </c>
      <c r="BD82" s="21">
        <v>105.47444219840574</v>
      </c>
      <c r="BE82" s="21">
        <v>101.6185884106535</v>
      </c>
      <c r="BF82" s="21">
        <v>100.27660288863254</v>
      </c>
      <c r="BG82" s="21">
        <v>95.20496417369209</v>
      </c>
      <c r="BH82" s="21">
        <v>100.02324510154894</v>
      </c>
      <c r="BI82" s="21">
        <v>104.83308381974167</v>
      </c>
      <c r="BJ82" s="21"/>
      <c r="BK82" s="21"/>
      <c r="BL82" s="21"/>
      <c r="BM82" s="21"/>
      <c r="BN82" s="21"/>
      <c r="BO82" s="21"/>
    </row>
    <row r="83" spans="1:67" x14ac:dyDescent="0.2">
      <c r="A83" s="20" t="str">
        <f t="shared" si="3"/>
        <v>bue_QU_5</v>
      </c>
      <c r="B83" s="19" t="s">
        <v>3496</v>
      </c>
      <c r="C83" s="19" t="s">
        <v>503</v>
      </c>
      <c r="D83" s="19">
        <v>5</v>
      </c>
      <c r="E83" s="21">
        <v>100</v>
      </c>
      <c r="F83" s="21">
        <v>91.562538144689427</v>
      </c>
      <c r="G83" s="21">
        <v>103.63214709554644</v>
      </c>
      <c r="H83" s="21">
        <v>114.80922448178879</v>
      </c>
      <c r="I83" s="21">
        <v>120.55507348787349</v>
      </c>
      <c r="J83" s="21">
        <v>141.60314494341762</v>
      </c>
      <c r="K83" s="21">
        <v>133.23738359653407</v>
      </c>
      <c r="L83" s="21">
        <v>125.07815323790976</v>
      </c>
      <c r="M83" s="21">
        <v>124.26468275099165</v>
      </c>
      <c r="N83" s="21">
        <v>130.45110427482086</v>
      </c>
      <c r="O83" s="21">
        <v>132.33393030304555</v>
      </c>
      <c r="P83" s="21">
        <v>126.2602815778433</v>
      </c>
      <c r="Q83" s="21">
        <v>128.38146295397675</v>
      </c>
      <c r="R83" s="21">
        <v>117.05818329686335</v>
      </c>
      <c r="S83" s="21">
        <v>109.98953389700874</v>
      </c>
      <c r="T83" s="21">
        <v>117.38710516426994</v>
      </c>
      <c r="U83" s="21">
        <v>120.72983219394064</v>
      </c>
      <c r="V83" s="21">
        <v>120.45180087500979</v>
      </c>
      <c r="W83" s="21">
        <v>129.34738173593053</v>
      </c>
      <c r="X83" s="21">
        <v>122.80574023133374</v>
      </c>
      <c r="Y83" s="21">
        <v>132.16490093116684</v>
      </c>
      <c r="Z83" s="21">
        <v>142.14768422269603</v>
      </c>
      <c r="AA83" s="21">
        <v>145.76412553966253</v>
      </c>
      <c r="AB83" s="21">
        <v>147.65933100561207</v>
      </c>
      <c r="AC83" s="21">
        <v>159.76515719426649</v>
      </c>
      <c r="AD83" s="21">
        <v>155.75255581293601</v>
      </c>
      <c r="AE83" s="21">
        <v>154.1321586037356</v>
      </c>
      <c r="AF83" s="21">
        <v>161.95853921955589</v>
      </c>
      <c r="AG83" s="21">
        <v>148.71940107062392</v>
      </c>
      <c r="AH83" s="21">
        <v>139.97242780158206</v>
      </c>
      <c r="AI83" s="51">
        <v>142.20077829638299</v>
      </c>
      <c r="AJ83" s="51">
        <v>135.05763501299458</v>
      </c>
      <c r="AK83" s="51">
        <v>139.65192326087941</v>
      </c>
      <c r="AL83" s="51">
        <v>134.34296458540774</v>
      </c>
      <c r="AM83" s="51">
        <v>128.62007927587601</v>
      </c>
      <c r="AN83" s="51">
        <v>135.29334871141984</v>
      </c>
      <c r="AO83" s="51">
        <v>128.35192692628814</v>
      </c>
      <c r="AP83" s="51">
        <v>121.46321165465056</v>
      </c>
      <c r="AQ83" s="51">
        <v>114.83093437217875</v>
      </c>
      <c r="AR83" s="21">
        <v>109.453806730751</v>
      </c>
      <c r="AS83" s="21">
        <v>103.7835937730753</v>
      </c>
      <c r="AT83" s="21">
        <v>108.44253944200884</v>
      </c>
      <c r="AU83" s="21">
        <v>105.92017665811836</v>
      </c>
      <c r="AV83" s="21">
        <v>109.01852747406571</v>
      </c>
      <c r="AW83" s="21">
        <v>107.54486038573224</v>
      </c>
      <c r="AX83" s="21">
        <v>112.01301994118644</v>
      </c>
      <c r="AY83" s="21">
        <v>116.57805532674712</v>
      </c>
      <c r="AZ83" s="21">
        <v>121.62942819563582</v>
      </c>
      <c r="BA83" s="21">
        <v>119.05660616543881</v>
      </c>
      <c r="BB83" s="21">
        <v>113.10377368153517</v>
      </c>
      <c r="BC83" s="21">
        <v>107.44858504352999</v>
      </c>
      <c r="BD83" s="21">
        <v>112.82101430513379</v>
      </c>
      <c r="BE83" s="21">
        <v>114.66316357753668</v>
      </c>
      <c r="BF83" s="21">
        <v>113.16848008716256</v>
      </c>
      <c r="BG83" s="21">
        <v>107.510056076238</v>
      </c>
      <c r="BH83" s="21">
        <v>112.88555884662968</v>
      </c>
      <c r="BI83" s="21">
        <v>110.42153814725096</v>
      </c>
      <c r="BJ83" s="21"/>
      <c r="BK83" s="21"/>
      <c r="BL83" s="21"/>
      <c r="BM83" s="21"/>
      <c r="BN83" s="21"/>
      <c r="BO83" s="21"/>
    </row>
    <row r="84" spans="1:67" x14ac:dyDescent="0.2">
      <c r="A84" s="20" t="str">
        <f t="shared" si="3"/>
        <v>bue_QU_9</v>
      </c>
      <c r="B84" s="19" t="s">
        <v>3496</v>
      </c>
      <c r="C84" s="19" t="s">
        <v>503</v>
      </c>
      <c r="D84" s="19">
        <v>9</v>
      </c>
      <c r="E84" s="21">
        <v>100</v>
      </c>
      <c r="F84" s="21">
        <v>113.27388686948694</v>
      </c>
      <c r="G84" s="21">
        <v>133.34526853226421</v>
      </c>
      <c r="H84" s="21">
        <v>94.335508152868954</v>
      </c>
      <c r="I84" s="21">
        <v>93.712786432130386</v>
      </c>
      <c r="J84" s="21">
        <v>104.86794305412978</v>
      </c>
      <c r="K84" s="21">
        <v>97.393686743185711</v>
      </c>
      <c r="L84" s="21">
        <v>90.826586303547145</v>
      </c>
      <c r="M84" s="21">
        <v>88.664889808045672</v>
      </c>
      <c r="N84" s="21">
        <v>89.450374838530607</v>
      </c>
      <c r="O84" s="21">
        <v>85.843108301020607</v>
      </c>
      <c r="P84" s="21">
        <v>82.129200461321588</v>
      </c>
      <c r="Q84" s="21">
        <v>85.877024085822825</v>
      </c>
      <c r="R84" s="21">
        <v>86.250680310008121</v>
      </c>
      <c r="S84" s="21">
        <v>85.437352138473557</v>
      </c>
      <c r="T84" s="21">
        <v>92.991748279839172</v>
      </c>
      <c r="U84" s="21">
        <v>92.741436850391366</v>
      </c>
      <c r="V84" s="21">
        <v>90.83091155765392</v>
      </c>
      <c r="W84" s="21">
        <v>101.18507164181776</v>
      </c>
      <c r="X84" s="21">
        <v>100.71571075858989</v>
      </c>
      <c r="Y84" s="21">
        <v>100.99758885184562</v>
      </c>
      <c r="Z84" s="21">
        <v>102.77549191392109</v>
      </c>
      <c r="AA84" s="21">
        <v>98.67216360261564</v>
      </c>
      <c r="AB84" s="21">
        <v>99.405419851251338</v>
      </c>
      <c r="AC84" s="21">
        <v>103.72326173551815</v>
      </c>
      <c r="AD84" s="21">
        <v>101.76315891328926</v>
      </c>
      <c r="AE84" s="21">
        <v>96.305531023006679</v>
      </c>
      <c r="AF84" s="21">
        <v>101.89337271242056</v>
      </c>
      <c r="AG84" s="21">
        <v>102.84879532781812</v>
      </c>
      <c r="AH84" s="21">
        <v>102.55300877675508</v>
      </c>
      <c r="AI84" s="51">
        <v>95.21627472622967</v>
      </c>
      <c r="AJ84" s="51">
        <v>98.790836280000448</v>
      </c>
      <c r="AK84" s="51">
        <v>102.43546433180381</v>
      </c>
      <c r="AL84" s="51">
        <v>103.7540807113398</v>
      </c>
      <c r="AM84" s="51">
        <v>98.894851622621161</v>
      </c>
      <c r="AN84" s="51">
        <v>100.04569286384108</v>
      </c>
      <c r="AO84" s="51">
        <v>94.81443759443404</v>
      </c>
      <c r="AP84" s="51">
        <v>86.542076826669941</v>
      </c>
      <c r="AQ84" s="51">
        <v>81.501592131850927</v>
      </c>
      <c r="AR84" s="21">
        <v>78.013865746117915</v>
      </c>
      <c r="AS84" s="21">
        <v>74.109170863135603</v>
      </c>
      <c r="AT84" s="21">
        <v>73.797418828541666</v>
      </c>
      <c r="AU84" s="21">
        <v>74.474208715161552</v>
      </c>
      <c r="AV84" s="21">
        <v>73.382511469213625</v>
      </c>
      <c r="AW84" s="21">
        <v>71.65038055344526</v>
      </c>
      <c r="AX84" s="21">
        <v>70.164622646398527</v>
      </c>
      <c r="AY84" s="21">
        <v>69.590687548015097</v>
      </c>
      <c r="AZ84" s="21">
        <v>63.957243408343281</v>
      </c>
      <c r="BA84" s="21">
        <v>67.156989161533943</v>
      </c>
      <c r="BB84" s="21">
        <v>70.514836646676656</v>
      </c>
      <c r="BC84" s="21">
        <v>74.040578474668507</v>
      </c>
      <c r="BD84" s="21">
        <v>77.74260739308545</v>
      </c>
      <c r="BE84" s="21">
        <v>81.629737756256958</v>
      </c>
      <c r="BF84" s="21">
        <v>85.711224611382605</v>
      </c>
      <c r="BG84" s="21">
        <v>89.996785842365583</v>
      </c>
      <c r="BH84" s="21">
        <v>94.49662517363852</v>
      </c>
      <c r="BI84" s="21">
        <v>99.221456414537442</v>
      </c>
      <c r="BJ84" s="21"/>
      <c r="BK84" s="21"/>
      <c r="BL84" s="21"/>
      <c r="BM84" s="21"/>
      <c r="BN84" s="21"/>
      <c r="BO84" s="21"/>
    </row>
    <row r="85" spans="1:67" x14ac:dyDescent="0.2">
      <c r="A85" s="20" t="str">
        <f t="shared" si="3"/>
        <v>bue_QU_10</v>
      </c>
      <c r="B85" s="19" t="s">
        <v>3496</v>
      </c>
      <c r="C85" s="19" t="s">
        <v>503</v>
      </c>
      <c r="D85" s="19">
        <v>10</v>
      </c>
      <c r="E85" s="21">
        <v>100</v>
      </c>
      <c r="F85" s="21">
        <v>104.09395279563473</v>
      </c>
      <c r="G85" s="21">
        <v>110.10867121053249</v>
      </c>
      <c r="H85" s="21">
        <v>89.983729487184362</v>
      </c>
      <c r="I85" s="21">
        <v>88.367708446951482</v>
      </c>
      <c r="J85" s="21">
        <v>101.47390479905467</v>
      </c>
      <c r="K85" s="21">
        <v>96.417662659094788</v>
      </c>
      <c r="L85" s="21">
        <v>91.511969966133847</v>
      </c>
      <c r="M85" s="21">
        <v>91.022393284445684</v>
      </c>
      <c r="N85" s="21">
        <v>94.803450364837715</v>
      </c>
      <c r="O85" s="21">
        <v>91.242381341636118</v>
      </c>
      <c r="P85" s="21">
        <v>87.095142282045472</v>
      </c>
      <c r="Q85" s="21">
        <v>91.391525618052981</v>
      </c>
      <c r="R85" s="21">
        <v>93.333287270196891</v>
      </c>
      <c r="S85" s="21">
        <v>94.13373892579304</v>
      </c>
      <c r="T85" s="21">
        <v>104.9774568334967</v>
      </c>
      <c r="U85" s="21">
        <v>107.38816255162772</v>
      </c>
      <c r="V85" s="21">
        <v>104.01739891622397</v>
      </c>
      <c r="W85" s="21">
        <v>106.78114955579822</v>
      </c>
      <c r="X85" s="21">
        <v>103.53910176205612</v>
      </c>
      <c r="Y85" s="21">
        <v>101.47961044706828</v>
      </c>
      <c r="Z85" s="21">
        <v>102.36211048832675</v>
      </c>
      <c r="AA85" s="21">
        <v>100.14735833002344</v>
      </c>
      <c r="AB85" s="21">
        <v>97.979701763397316</v>
      </c>
      <c r="AC85" s="21">
        <v>100.5972720876035</v>
      </c>
      <c r="AD85" s="21">
        <v>98.860137912055535</v>
      </c>
      <c r="AE85" s="21">
        <v>94.839417186250529</v>
      </c>
      <c r="AF85" s="21">
        <v>99.40817670442577</v>
      </c>
      <c r="AG85" s="21">
        <v>98.55244978938525</v>
      </c>
      <c r="AH85" s="21">
        <v>97.263663837597093</v>
      </c>
      <c r="AI85" s="51">
        <v>93.130732670672273</v>
      </c>
      <c r="AJ85" s="51">
        <v>94.188523116096889</v>
      </c>
      <c r="AK85" s="51">
        <v>98.572064012820221</v>
      </c>
      <c r="AL85" s="51">
        <v>98.924370899143881</v>
      </c>
      <c r="AM85" s="51">
        <v>93.910681169531145</v>
      </c>
      <c r="AN85" s="51">
        <v>95.013913569522117</v>
      </c>
      <c r="AO85" s="51">
        <v>96.789118103591065</v>
      </c>
      <c r="AP85" s="51">
        <v>92.360302631398326</v>
      </c>
      <c r="AQ85" s="51">
        <v>92.152810565300641</v>
      </c>
      <c r="AR85" s="21">
        <v>96.445009169661802</v>
      </c>
      <c r="AS85" s="21">
        <v>91.607626667474847</v>
      </c>
      <c r="AT85" s="21">
        <v>82.048224422301971</v>
      </c>
      <c r="AU85" s="21">
        <v>78.67267998075485</v>
      </c>
      <c r="AV85" s="21">
        <v>80.744038972976568</v>
      </c>
      <c r="AW85" s="21">
        <v>82.477345881299087</v>
      </c>
      <c r="AX85" s="21">
        <v>81.287743001241566</v>
      </c>
      <c r="AY85" s="21">
        <v>82.911069772818607</v>
      </c>
      <c r="AZ85" s="21">
        <v>86.963871875696981</v>
      </c>
      <c r="BA85" s="21">
        <v>82.267639806428349</v>
      </c>
      <c r="BB85" s="21">
        <v>86.381022824313447</v>
      </c>
      <c r="BC85" s="21">
        <v>82.061971702745083</v>
      </c>
      <c r="BD85" s="21">
        <v>86.165070279074456</v>
      </c>
      <c r="BE85" s="21">
        <v>90.473323775804033</v>
      </c>
      <c r="BF85" s="21">
        <v>93.806465354366196</v>
      </c>
      <c r="BG85" s="21">
        <v>94.065840912563885</v>
      </c>
      <c r="BH85" s="21">
        <v>98.769132988141024</v>
      </c>
      <c r="BI85" s="21">
        <v>93.830676332869956</v>
      </c>
      <c r="BJ85" s="21"/>
      <c r="BK85" s="21"/>
      <c r="BL85" s="21"/>
      <c r="BM85" s="21"/>
      <c r="BN85" s="21"/>
      <c r="BO85" s="21"/>
    </row>
    <row r="86" spans="1:67" x14ac:dyDescent="0.2">
      <c r="A86" s="20" t="str">
        <f t="shared" si="3"/>
        <v>bue_QU_11</v>
      </c>
      <c r="B86" s="19" t="s">
        <v>3496</v>
      </c>
      <c r="C86" s="19" t="s">
        <v>503</v>
      </c>
      <c r="D86" s="19">
        <v>11</v>
      </c>
      <c r="E86" s="21">
        <v>100</v>
      </c>
      <c r="F86" s="21">
        <v>102.92352967737162</v>
      </c>
      <c r="G86" s="21">
        <v>111.43541519972911</v>
      </c>
      <c r="H86" s="21">
        <v>101.40171924832782</v>
      </c>
      <c r="I86" s="21">
        <v>101.3097725530486</v>
      </c>
      <c r="J86" s="21">
        <v>116.47573485822318</v>
      </c>
      <c r="K86" s="21">
        <v>110.44662592203419</v>
      </c>
      <c r="L86" s="21">
        <v>104.60138303923418</v>
      </c>
      <c r="M86" s="21">
        <v>103.72868163691695</v>
      </c>
      <c r="N86" s="21">
        <v>106.48376281687834</v>
      </c>
      <c r="O86" s="21">
        <v>102.46268559937522</v>
      </c>
      <c r="P86" s="21">
        <v>96.918807356117981</v>
      </c>
      <c r="Q86" s="21">
        <v>102.10655842249119</v>
      </c>
      <c r="R86" s="21">
        <v>103.08184489175083</v>
      </c>
      <c r="S86" s="21">
        <v>100.12524313041826</v>
      </c>
      <c r="T86" s="21">
        <v>108.30549665738285</v>
      </c>
      <c r="U86" s="21">
        <v>108.82269742544659</v>
      </c>
      <c r="V86" s="21">
        <v>103.01563293519959</v>
      </c>
      <c r="W86" s="21">
        <v>108.61183178624194</v>
      </c>
      <c r="X86" s="21">
        <v>111.38984091650899</v>
      </c>
      <c r="Y86" s="21">
        <v>112.21914742769872</v>
      </c>
      <c r="Z86" s="21">
        <v>115.91248387529913</v>
      </c>
      <c r="AA86" s="21">
        <v>115.88491887694259</v>
      </c>
      <c r="AB86" s="21">
        <v>116.81119879938018</v>
      </c>
      <c r="AC86" s="21">
        <v>120.50064998394876</v>
      </c>
      <c r="AD86" s="21">
        <v>119.90594605451315</v>
      </c>
      <c r="AE86" s="21">
        <v>114.30289042132759</v>
      </c>
      <c r="AF86" s="21">
        <v>119.66096403621356</v>
      </c>
      <c r="AG86" s="21">
        <v>113.90393919687942</v>
      </c>
      <c r="AH86" s="21">
        <v>113.63014497665145</v>
      </c>
      <c r="AI86" s="51">
        <v>118.09249245365527</v>
      </c>
      <c r="AJ86" s="51">
        <v>123.62672230846331</v>
      </c>
      <c r="AK86" s="51">
        <v>120.36889832030799</v>
      </c>
      <c r="AL86" s="51">
        <v>115.59353855026913</v>
      </c>
      <c r="AM86" s="51">
        <v>111.18922030351355</v>
      </c>
      <c r="AN86" s="51">
        <v>112.76094133139726</v>
      </c>
      <c r="AO86" s="51">
        <v>106.94280879681321</v>
      </c>
      <c r="AP86" s="51">
        <v>101.31792774625652</v>
      </c>
      <c r="AQ86" s="51">
        <v>95.622426818293604</v>
      </c>
      <c r="AR86" s="21">
        <v>91.026889692794626</v>
      </c>
      <c r="AS86" s="21">
        <v>86.41823725706567</v>
      </c>
      <c r="AT86" s="21">
        <v>88.596720375094051</v>
      </c>
      <c r="AU86" s="21">
        <v>92.005136285238137</v>
      </c>
      <c r="AV86" s="21">
        <v>95.174150940543399</v>
      </c>
      <c r="AW86" s="21">
        <v>98.667823764463392</v>
      </c>
      <c r="AX86" s="21">
        <v>101.65532001932291</v>
      </c>
      <c r="AY86" s="21">
        <v>101.85264294349324</v>
      </c>
      <c r="AZ86" s="21">
        <v>102.88089594979411</v>
      </c>
      <c r="BA86" s="21">
        <v>102.49764798652592</v>
      </c>
      <c r="BB86" s="21">
        <v>103.51492634191601</v>
      </c>
      <c r="BC86" s="21">
        <v>99.688341123458628</v>
      </c>
      <c r="BD86" s="21">
        <v>102.31288533441072</v>
      </c>
      <c r="BE86" s="21">
        <v>102.52489159609839</v>
      </c>
      <c r="BF86" s="21">
        <v>105.0631125023508</v>
      </c>
      <c r="BG86" s="21">
        <v>104.23694683421326</v>
      </c>
      <c r="BH86" s="21">
        <v>109.44879414468262</v>
      </c>
      <c r="BI86" s="21">
        <v>108.88539211408192</v>
      </c>
      <c r="BJ86" s="21"/>
      <c r="BK86" s="21"/>
      <c r="BL86" s="21"/>
      <c r="BM86" s="21"/>
      <c r="BN86" s="21"/>
      <c r="BO86" s="21"/>
    </row>
    <row r="87" spans="1:67" x14ac:dyDescent="0.2">
      <c r="A87" s="20" t="str">
        <f t="shared" si="3"/>
        <v>bue_QU_12</v>
      </c>
      <c r="B87" s="19" t="s">
        <v>3496</v>
      </c>
      <c r="C87" s="19" t="s">
        <v>503</v>
      </c>
      <c r="D87" s="19">
        <v>12</v>
      </c>
      <c r="E87" s="21">
        <v>100</v>
      </c>
      <c r="F87" s="21">
        <v>104.90625646014568</v>
      </c>
      <c r="G87" s="21">
        <v>113.43242050144211</v>
      </c>
      <c r="H87" s="21">
        <v>91.613473129645342</v>
      </c>
      <c r="I87" s="21">
        <v>88.41963491314489</v>
      </c>
      <c r="J87" s="21">
        <v>99.26035690888807</v>
      </c>
      <c r="K87" s="21">
        <v>92.848362317637452</v>
      </c>
      <c r="L87" s="21">
        <v>86.994389197831211</v>
      </c>
      <c r="M87" s="21">
        <v>85.55561308774007</v>
      </c>
      <c r="N87" s="21">
        <v>87.088517738823342</v>
      </c>
      <c r="O87" s="21">
        <v>84.440491573793992</v>
      </c>
      <c r="P87" s="21">
        <v>79.389394692485226</v>
      </c>
      <c r="Q87" s="21">
        <v>81.728592438110695</v>
      </c>
      <c r="R87" s="21">
        <v>79.859116756499134</v>
      </c>
      <c r="S87" s="21">
        <v>75.907674676459607</v>
      </c>
      <c r="T87" s="21">
        <v>82.743783844694093</v>
      </c>
      <c r="U87" s="21">
        <v>86.898374978105991</v>
      </c>
      <c r="V87" s="21">
        <v>88.684651584204062</v>
      </c>
      <c r="W87" s="21">
        <v>98.983747347028896</v>
      </c>
      <c r="X87" s="21">
        <v>95.240068318684052</v>
      </c>
      <c r="Y87" s="21">
        <v>92.563006218405576</v>
      </c>
      <c r="Z87" s="21">
        <v>93.343449286088571</v>
      </c>
      <c r="AA87" s="21">
        <v>90.911571828389</v>
      </c>
      <c r="AB87" s="21">
        <v>90.494236543923847</v>
      </c>
      <c r="AC87" s="21">
        <v>94.435789912819885</v>
      </c>
      <c r="AD87" s="21">
        <v>91.314444007691009</v>
      </c>
      <c r="AE87" s="21">
        <v>90.535349572346234</v>
      </c>
      <c r="AF87" s="21">
        <v>95.280849726039733</v>
      </c>
      <c r="AG87" s="21">
        <v>95.407410132913753</v>
      </c>
      <c r="AH87" s="21">
        <v>94.99667186174598</v>
      </c>
      <c r="AI87" s="51">
        <v>96.233871900744688</v>
      </c>
      <c r="AJ87" s="51">
        <v>100.92200587513599</v>
      </c>
      <c r="AK87" s="51">
        <v>101.7867332709898</v>
      </c>
      <c r="AL87" s="51">
        <v>95.671524180109699</v>
      </c>
      <c r="AM87" s="51">
        <v>90.289467959306208</v>
      </c>
      <c r="AN87" s="51">
        <v>89.454885637543399</v>
      </c>
      <c r="AO87" s="51">
        <v>84.961489573250134</v>
      </c>
      <c r="AP87" s="51">
        <v>80.661984982621433</v>
      </c>
      <c r="AQ87" s="51">
        <v>76.480540158734357</v>
      </c>
      <c r="AR87" s="21">
        <v>72.593280383656605</v>
      </c>
      <c r="AS87" s="21">
        <v>68.939190808109316</v>
      </c>
      <c r="AT87" s="21">
        <v>70.98304675817765</v>
      </c>
      <c r="AU87" s="21">
        <v>73.799049975242426</v>
      </c>
      <c r="AV87" s="21">
        <v>76.477156392786156</v>
      </c>
      <c r="AW87" s="21">
        <v>79.884917550443774</v>
      </c>
      <c r="AX87" s="21">
        <v>83.787070869439503</v>
      </c>
      <c r="AY87" s="21">
        <v>86.270931262573157</v>
      </c>
      <c r="AZ87" s="21">
        <v>90.421354108078305</v>
      </c>
      <c r="BA87" s="21">
        <v>93.263126333640031</v>
      </c>
      <c r="BB87" s="21">
        <v>88.599972700299318</v>
      </c>
      <c r="BC87" s="21">
        <v>84.169974036595079</v>
      </c>
      <c r="BD87" s="21">
        <v>88.378472740095802</v>
      </c>
      <c r="BE87" s="21">
        <v>87.682920661054737</v>
      </c>
      <c r="BF87" s="21">
        <v>89.710159114733273</v>
      </c>
      <c r="BG87" s="21">
        <v>85.224651148920358</v>
      </c>
      <c r="BH87" s="21">
        <v>88.969552776392902</v>
      </c>
      <c r="BI87" s="21">
        <v>85.992313934090348</v>
      </c>
      <c r="BJ87" s="21"/>
      <c r="BK87" s="21"/>
      <c r="BL87" s="21"/>
      <c r="BM87" s="21"/>
      <c r="BN87" s="21"/>
      <c r="BO87" s="21"/>
    </row>
    <row r="88" spans="1:67" x14ac:dyDescent="0.2">
      <c r="A88" s="20" t="str">
        <f t="shared" si="3"/>
        <v>bue_QU_13</v>
      </c>
      <c r="B88" s="19" t="s">
        <v>3496</v>
      </c>
      <c r="C88" s="19" t="s">
        <v>503</v>
      </c>
      <c r="D88" s="19">
        <v>13</v>
      </c>
      <c r="E88" s="21">
        <v>100</v>
      </c>
      <c r="F88" s="21">
        <v>99.720801672140581</v>
      </c>
      <c r="G88" s="21">
        <v>104.42544965205967</v>
      </c>
      <c r="H88" s="21">
        <v>89.150774516089513</v>
      </c>
      <c r="I88" s="21">
        <v>87.12977438242693</v>
      </c>
      <c r="J88" s="21">
        <v>98.719415125763874</v>
      </c>
      <c r="K88" s="21">
        <v>92.940314473710998</v>
      </c>
      <c r="L88" s="21">
        <v>86.521389355444938</v>
      </c>
      <c r="M88" s="21">
        <v>84.840273358667645</v>
      </c>
      <c r="N88" s="21">
        <v>85.499551221824788</v>
      </c>
      <c r="O88" s="21">
        <v>80.166504484724882</v>
      </c>
      <c r="P88" s="21">
        <v>76.025013457332093</v>
      </c>
      <c r="Q88" s="21">
        <v>79.293236595438714</v>
      </c>
      <c r="R88" s="21">
        <v>79.404506937279919</v>
      </c>
      <c r="S88" s="21">
        <v>78.003379106236508</v>
      </c>
      <c r="T88" s="21">
        <v>84.908937748949356</v>
      </c>
      <c r="U88" s="21">
        <v>85.527708467852278</v>
      </c>
      <c r="V88" s="21">
        <v>84.030519890011718</v>
      </c>
      <c r="W88" s="21">
        <v>91.247612905161958</v>
      </c>
      <c r="X88" s="21">
        <v>89.534496120438391</v>
      </c>
      <c r="Y88" s="21">
        <v>88.465002258722208</v>
      </c>
      <c r="Z88" s="21">
        <v>90.172954531372739</v>
      </c>
      <c r="AA88" s="21">
        <v>86.375397386634432</v>
      </c>
      <c r="AB88" s="21">
        <v>86.993224993651381</v>
      </c>
      <c r="AC88" s="21">
        <v>92.57723438812549</v>
      </c>
      <c r="AD88" s="21">
        <v>91.833562980646832</v>
      </c>
      <c r="AE88" s="21">
        <v>89.942231855489581</v>
      </c>
      <c r="AF88" s="21">
        <v>94.686908395947967</v>
      </c>
      <c r="AG88" s="21">
        <v>94.220999316984461</v>
      </c>
      <c r="AH88" s="21">
        <v>90.460811972819641</v>
      </c>
      <c r="AI88" s="51">
        <v>86.321379479301186</v>
      </c>
      <c r="AJ88" s="51">
        <v>88.969419460807714</v>
      </c>
      <c r="AK88" s="51">
        <v>92.970105361206052</v>
      </c>
      <c r="AL88" s="51">
        <v>88.271448301218953</v>
      </c>
      <c r="AM88" s="51">
        <v>84.593235953178961</v>
      </c>
      <c r="AN88" s="51">
        <v>88.251437487004722</v>
      </c>
      <c r="AO88" s="51">
        <v>83.800328787444386</v>
      </c>
      <c r="AP88" s="51">
        <v>79.783094451104489</v>
      </c>
      <c r="AQ88" s="51">
        <v>78.835038167953911</v>
      </c>
      <c r="AR88" s="21">
        <v>81.470306854165898</v>
      </c>
      <c r="AS88" s="21">
        <v>77.377423595628997</v>
      </c>
      <c r="AT88" s="21">
        <v>80.024735948987811</v>
      </c>
      <c r="AU88" s="21">
        <v>77.088319599870161</v>
      </c>
      <c r="AV88" s="21">
        <v>80.892265096341958</v>
      </c>
      <c r="AW88" s="21">
        <v>81.704359303410072</v>
      </c>
      <c r="AX88" s="21">
        <v>85.114877890345724</v>
      </c>
      <c r="AY88" s="21">
        <v>89.179918314413371</v>
      </c>
      <c r="AZ88" s="21">
        <v>84.663672448731262</v>
      </c>
      <c r="BA88" s="21">
        <v>85.008859630015905</v>
      </c>
      <c r="BB88" s="21">
        <v>86.544958305857094</v>
      </c>
      <c r="BC88" s="21">
        <v>82.315605509567291</v>
      </c>
      <c r="BD88" s="21">
        <v>86.431385791321986</v>
      </c>
      <c r="BE88" s="21">
        <v>90.752955060545474</v>
      </c>
      <c r="BF88" s="21">
        <v>91.181858114872767</v>
      </c>
      <c r="BG88" s="21">
        <v>86.622765173694432</v>
      </c>
      <c r="BH88" s="21">
        <v>88.421604272340048</v>
      </c>
      <c r="BI88" s="21">
        <v>87.071466316673408</v>
      </c>
      <c r="BJ88" s="21"/>
      <c r="BK88" s="21"/>
      <c r="BL88" s="21"/>
      <c r="BM88" s="21"/>
      <c r="BN88" s="21"/>
      <c r="BO88" s="21"/>
    </row>
    <row r="89" spans="1:67" x14ac:dyDescent="0.2">
      <c r="A89" s="20" t="str">
        <f t="shared" si="3"/>
        <v>bue_QU_14</v>
      </c>
      <c r="B89" s="19" t="s">
        <v>3496</v>
      </c>
      <c r="C89" s="19" t="s">
        <v>503</v>
      </c>
      <c r="D89" s="19">
        <v>14</v>
      </c>
      <c r="E89" s="21">
        <v>100</v>
      </c>
      <c r="F89" s="21">
        <v>86.44256309232928</v>
      </c>
      <c r="G89" s="21">
        <v>95.185911227313412</v>
      </c>
      <c r="H89" s="21">
        <v>104.6091252177475</v>
      </c>
      <c r="I89" s="21">
        <v>103.03054121210455</v>
      </c>
      <c r="J89" s="21">
        <v>118.0066900052275</v>
      </c>
      <c r="K89" s="21">
        <v>110.22941141895916</v>
      </c>
      <c r="L89" s="21">
        <v>104.70089919224692</v>
      </c>
      <c r="M89" s="21">
        <v>104.34956072511162</v>
      </c>
      <c r="N89" s="21">
        <v>107.3169709393627</v>
      </c>
      <c r="O89" s="21">
        <v>103.90297842987366</v>
      </c>
      <c r="P89" s="21">
        <v>98.521493611557332</v>
      </c>
      <c r="Q89" s="21">
        <v>103.0698951231515</v>
      </c>
      <c r="R89" s="21">
        <v>101.72650724808783</v>
      </c>
      <c r="S89" s="21">
        <v>99.2649803444138</v>
      </c>
      <c r="T89" s="21">
        <v>109.34991151209542</v>
      </c>
      <c r="U89" s="21">
        <v>111.23895424969423</v>
      </c>
      <c r="V89" s="21">
        <v>106.05416286319331</v>
      </c>
      <c r="W89" s="21">
        <v>100.85396886640825</v>
      </c>
      <c r="X89" s="21">
        <v>97.031080759602233</v>
      </c>
      <c r="Y89" s="21">
        <v>98.000416529392325</v>
      </c>
      <c r="Z89" s="21">
        <v>104.80639793997044</v>
      </c>
      <c r="AA89" s="21">
        <v>112.21944945583824</v>
      </c>
      <c r="AB89" s="21">
        <v>127.506793383759</v>
      </c>
      <c r="AC89" s="21">
        <v>130.57572242833848</v>
      </c>
      <c r="AD89" s="21">
        <v>127.2162894143911</v>
      </c>
      <c r="AE89" s="21">
        <v>124.06295093162485</v>
      </c>
      <c r="AF89" s="21">
        <v>127.59512482757825</v>
      </c>
      <c r="AG89" s="21">
        <v>126.36212421688144</v>
      </c>
      <c r="AH89" s="21">
        <v>116.28866635838415</v>
      </c>
      <c r="AI89" s="51">
        <v>101.95683703104011</v>
      </c>
      <c r="AJ89" s="51">
        <v>93.892904025480277</v>
      </c>
      <c r="AK89" s="51">
        <v>96.026678971540477</v>
      </c>
      <c r="AL89" s="51">
        <v>96.671118460655165</v>
      </c>
      <c r="AM89" s="51">
        <v>99.939109519850348</v>
      </c>
      <c r="AN89" s="51">
        <v>108.31051695570237</v>
      </c>
      <c r="AO89" s="51">
        <v>116.79900112123146</v>
      </c>
      <c r="AP89" s="51">
        <v>110.74167222929528</v>
      </c>
      <c r="AQ89" s="51">
        <v>104.95193687469198</v>
      </c>
      <c r="AR89" s="21">
        <v>109.83048623295065</v>
      </c>
      <c r="AS89" s="21">
        <v>103.87981148850083</v>
      </c>
      <c r="AT89" s="21">
        <v>108.74734469658787</v>
      </c>
      <c r="AU89" s="21">
        <v>109.99907478538968</v>
      </c>
      <c r="AV89" s="21">
        <v>114.52268151003837</v>
      </c>
      <c r="AW89" s="21">
        <v>114.06111121638057</v>
      </c>
      <c r="AX89" s="21">
        <v>114.60208326316967</v>
      </c>
      <c r="AY89" s="21">
        <v>109.43090539201623</v>
      </c>
      <c r="AZ89" s="21">
        <v>114.68630483037153</v>
      </c>
      <c r="BA89" s="21">
        <v>108.82135133050221</v>
      </c>
      <c r="BB89" s="21">
        <v>103.38028761469833</v>
      </c>
      <c r="BC89" s="21">
        <v>98.211273244640893</v>
      </c>
      <c r="BD89" s="21">
        <v>103.1218369576482</v>
      </c>
      <c r="BE89" s="21">
        <v>108.27792877544222</v>
      </c>
      <c r="BF89" s="21">
        <v>113.69182516471813</v>
      </c>
      <c r="BG89" s="21">
        <v>119.37641643115992</v>
      </c>
      <c r="BH89" s="21">
        <v>125.34523721825894</v>
      </c>
      <c r="BI89" s="21">
        <v>131.6124990623004</v>
      </c>
      <c r="BJ89" s="21"/>
      <c r="BK89" s="21"/>
      <c r="BL89" s="21"/>
      <c r="BM89" s="21"/>
      <c r="BN89" s="21"/>
      <c r="BO89" s="21"/>
    </row>
    <row r="90" spans="1:67" x14ac:dyDescent="0.2">
      <c r="A90" s="20" t="str">
        <f t="shared" si="3"/>
        <v>bue_QU_17</v>
      </c>
      <c r="B90" s="19" t="s">
        <v>3496</v>
      </c>
      <c r="C90" s="19" t="s">
        <v>503</v>
      </c>
      <c r="D90" s="19">
        <v>17</v>
      </c>
      <c r="E90" s="21">
        <v>100</v>
      </c>
      <c r="F90" s="21">
        <v>98.79553901465313</v>
      </c>
      <c r="G90" s="21">
        <v>105.67440006411771</v>
      </c>
      <c r="H90" s="21">
        <v>94.298593980561776</v>
      </c>
      <c r="I90" s="21">
        <v>92.220382261839205</v>
      </c>
      <c r="J90" s="21">
        <v>103.06245720720668</v>
      </c>
      <c r="K90" s="21">
        <v>94.632854823133869</v>
      </c>
      <c r="L90" s="21">
        <v>87.414906116995439</v>
      </c>
      <c r="M90" s="21">
        <v>86.790932590920733</v>
      </c>
      <c r="N90" s="21">
        <v>90.185513098725281</v>
      </c>
      <c r="O90" s="21">
        <v>86.736861477931043</v>
      </c>
      <c r="P90" s="21">
        <v>81.790975633607971</v>
      </c>
      <c r="Q90" s="21">
        <v>84.33484382111105</v>
      </c>
      <c r="R90" s="21">
        <v>83.430022616924489</v>
      </c>
      <c r="S90" s="21">
        <v>82.614427640010121</v>
      </c>
      <c r="T90" s="21">
        <v>90.933684499838122</v>
      </c>
      <c r="U90" s="21">
        <v>94.859787579321036</v>
      </c>
      <c r="V90" s="21">
        <v>93.618392319865222</v>
      </c>
      <c r="W90" s="21">
        <v>98.19404786952019</v>
      </c>
      <c r="X90" s="21">
        <v>95.655879960022375</v>
      </c>
      <c r="Y90" s="21">
        <v>94.41750871248226</v>
      </c>
      <c r="Z90" s="21">
        <v>95.252011636558379</v>
      </c>
      <c r="AA90" s="21">
        <v>94.347899815449153</v>
      </c>
      <c r="AB90" s="21">
        <v>90.777266053937552</v>
      </c>
      <c r="AC90" s="21">
        <v>91.280914565063227</v>
      </c>
      <c r="AD90" s="21">
        <v>89.469838470441928</v>
      </c>
      <c r="AE90" s="21">
        <v>84.421134142199435</v>
      </c>
      <c r="AF90" s="21">
        <v>89.953494265011685</v>
      </c>
      <c r="AG90" s="21">
        <v>90.622992324782672</v>
      </c>
      <c r="AH90" s="21">
        <v>89.270811598568258</v>
      </c>
      <c r="AI90" s="51">
        <v>90.277493688575788</v>
      </c>
      <c r="AJ90" s="51">
        <v>91.391882141457032</v>
      </c>
      <c r="AK90" s="51">
        <v>88.473944903901966</v>
      </c>
      <c r="AL90" s="51">
        <v>84.360889119810693</v>
      </c>
      <c r="AM90" s="51">
        <v>80.464024287753659</v>
      </c>
      <c r="AN90" s="51">
        <v>82.889009653645076</v>
      </c>
      <c r="AO90" s="51">
        <v>79.945916335122064</v>
      </c>
      <c r="AP90" s="51">
        <v>78.87060613483267</v>
      </c>
      <c r="AQ90" s="51">
        <v>79.923290325260396</v>
      </c>
      <c r="AR90" s="21">
        <v>76.551445097848415</v>
      </c>
      <c r="AS90" s="21">
        <v>72.677656010455593</v>
      </c>
      <c r="AT90" s="21">
        <v>75.743708979780564</v>
      </c>
      <c r="AU90" s="21">
        <v>78.266914278491683</v>
      </c>
      <c r="AV90" s="21">
        <v>81.772299656405167</v>
      </c>
      <c r="AW90" s="21">
        <v>84.783458685396909</v>
      </c>
      <c r="AX90" s="21">
        <v>82.150804358569701</v>
      </c>
      <c r="AY90" s="21">
        <v>82.826906756811582</v>
      </c>
      <c r="AZ90" s="21">
        <v>82.578015729950266</v>
      </c>
      <c r="BA90" s="21">
        <v>79.224323235711068</v>
      </c>
      <c r="BB90" s="21">
        <v>78.286527383328803</v>
      </c>
      <c r="BC90" s="21">
        <v>75.347281954589931</v>
      </c>
      <c r="BD90" s="21">
        <v>79.035727022913221</v>
      </c>
      <c r="BE90" s="21">
        <v>82.027425448172337</v>
      </c>
      <c r="BF90" s="21">
        <v>85.049727205465473</v>
      </c>
      <c r="BG90" s="21">
        <v>83.010620035147909</v>
      </c>
      <c r="BH90" s="21">
        <v>86.184920545730179</v>
      </c>
      <c r="BI90" s="21">
        <v>85.765272139363816</v>
      </c>
      <c r="BJ90" s="21"/>
      <c r="BK90" s="21"/>
      <c r="BL90" s="21"/>
      <c r="BM90" s="21"/>
      <c r="BN90" s="21"/>
      <c r="BO90" s="21"/>
    </row>
    <row r="91" spans="1:67" x14ac:dyDescent="0.2">
      <c r="A91" s="20" t="str">
        <f t="shared" si="3"/>
        <v>bue_QU_18</v>
      </c>
      <c r="B91" s="19" t="s">
        <v>3496</v>
      </c>
      <c r="C91" s="19" t="s">
        <v>503</v>
      </c>
      <c r="D91" s="19">
        <v>18</v>
      </c>
      <c r="E91" s="21">
        <v>100</v>
      </c>
      <c r="F91" s="21">
        <v>86.385517667234396</v>
      </c>
      <c r="G91" s="21">
        <v>92.962422472713058</v>
      </c>
      <c r="H91" s="21">
        <v>92.59694904761146</v>
      </c>
      <c r="I91" s="21">
        <v>98.362071106861904</v>
      </c>
      <c r="J91" s="21">
        <v>115.30737004046094</v>
      </c>
      <c r="K91" s="21">
        <v>110.19619448401326</v>
      </c>
      <c r="L91" s="21">
        <v>103.18331004458862</v>
      </c>
      <c r="M91" s="21">
        <v>102.74958601519035</v>
      </c>
      <c r="N91" s="21">
        <v>105.86581408727054</v>
      </c>
      <c r="O91" s="21">
        <v>101.21627484893807</v>
      </c>
      <c r="P91" s="21">
        <v>93.500044742349118</v>
      </c>
      <c r="Q91" s="21">
        <v>97.3283449564683</v>
      </c>
      <c r="R91" s="21">
        <v>93.658396225654371</v>
      </c>
      <c r="S91" s="21">
        <v>89.568939852353196</v>
      </c>
      <c r="T91" s="21">
        <v>99.052342489661868</v>
      </c>
      <c r="U91" s="21">
        <v>101.42715369791453</v>
      </c>
      <c r="V91" s="21">
        <v>98.451562843727132</v>
      </c>
      <c r="W91" s="21">
        <v>109.57790722083504</v>
      </c>
      <c r="X91" s="21">
        <v>120.41509580818324</v>
      </c>
      <c r="Y91" s="21">
        <v>123.72570045017713</v>
      </c>
      <c r="Z91" s="21">
        <v>120.0643211326508</v>
      </c>
      <c r="AA91" s="21">
        <v>113.17418686724041</v>
      </c>
      <c r="AB91" s="21">
        <v>109.97511100934183</v>
      </c>
      <c r="AC91" s="21">
        <v>110.39624747612582</v>
      </c>
      <c r="AD91" s="21">
        <v>108.51524051228844</v>
      </c>
      <c r="AE91" s="21">
        <v>107.66054843301409</v>
      </c>
      <c r="AF91" s="21">
        <v>115.47253607864856</v>
      </c>
      <c r="AG91" s="21">
        <v>113.90184129616252</v>
      </c>
      <c r="AH91" s="21">
        <v>109.44031300613983</v>
      </c>
      <c r="AI91" s="51">
        <v>103.00384173924782</v>
      </c>
      <c r="AJ91" s="51">
        <v>105.37514686637206</v>
      </c>
      <c r="AK91" s="51">
        <v>108.96596373246028</v>
      </c>
      <c r="AL91" s="51">
        <v>106.47815411401027</v>
      </c>
      <c r="AM91" s="51">
        <v>102.07515741700593</v>
      </c>
      <c r="AN91" s="51">
        <v>103.86847564599697</v>
      </c>
      <c r="AO91" s="51">
        <v>98.509484168552902</v>
      </c>
      <c r="AP91" s="51">
        <v>95.612931681525396</v>
      </c>
      <c r="AQ91" s="51">
        <v>90.552214703179487</v>
      </c>
      <c r="AR91" s="21">
        <v>85.840564099204471</v>
      </c>
      <c r="AS91" s="21">
        <v>81.51822466399426</v>
      </c>
      <c r="AT91" s="21">
        <v>82.595009045995766</v>
      </c>
      <c r="AU91" s="21">
        <v>85.634105506281458</v>
      </c>
      <c r="AV91" s="21">
        <v>88.851293117505065</v>
      </c>
      <c r="AW91" s="21">
        <v>93.103130527771725</v>
      </c>
      <c r="AX91" s="21">
        <v>94.451589783419308</v>
      </c>
      <c r="AY91" s="21">
        <v>92.312824149251838</v>
      </c>
      <c r="AZ91" s="21">
        <v>96.128283179178666</v>
      </c>
      <c r="BA91" s="21">
        <v>99.420026658668249</v>
      </c>
      <c r="BB91" s="21">
        <v>94.449022937679658</v>
      </c>
      <c r="BC91" s="21">
        <v>89.726571800200475</v>
      </c>
      <c r="BD91" s="21">
        <v>92.445730536118134</v>
      </c>
      <c r="BE91" s="21">
        <v>95.983646060565604</v>
      </c>
      <c r="BF91" s="21">
        <v>98.677167581860132</v>
      </c>
      <c r="BG91" s="21">
        <v>95.382250361242015</v>
      </c>
      <c r="BH91" s="21">
        <v>100.15136291636256</v>
      </c>
      <c r="BI91" s="21">
        <v>104.81113486531267</v>
      </c>
      <c r="BJ91" s="21"/>
      <c r="BK91" s="21"/>
      <c r="BL91" s="21"/>
      <c r="BM91" s="21"/>
      <c r="BN91" s="21"/>
      <c r="BO91" s="21"/>
    </row>
    <row r="92" spans="1:67" x14ac:dyDescent="0.2">
      <c r="A92" s="20" t="str">
        <f t="shared" si="3"/>
        <v>bue_QU_19</v>
      </c>
      <c r="B92" s="19" t="s">
        <v>3496</v>
      </c>
      <c r="C92" s="19" t="s">
        <v>503</v>
      </c>
      <c r="D92" s="19">
        <v>19</v>
      </c>
      <c r="E92" s="21">
        <v>100</v>
      </c>
      <c r="F92" s="21">
        <v>95.462889873865137</v>
      </c>
      <c r="G92" s="21">
        <v>105.98881330670444</v>
      </c>
      <c r="H92" s="21">
        <v>102.00652364601493</v>
      </c>
      <c r="I92" s="21">
        <v>104.37437086220424</v>
      </c>
      <c r="J92" s="21">
        <v>119.85220284851172</v>
      </c>
      <c r="K92" s="21">
        <v>112.64150776316291</v>
      </c>
      <c r="L92" s="21">
        <v>105.68701414541137</v>
      </c>
      <c r="M92" s="21">
        <v>104.54596111677641</v>
      </c>
      <c r="N92" s="21">
        <v>108.52245369464863</v>
      </c>
      <c r="O92" s="21">
        <v>104.77619258226176</v>
      </c>
      <c r="P92" s="21">
        <v>99.937172025290138</v>
      </c>
      <c r="Q92" s="21">
        <v>102.9048901173359</v>
      </c>
      <c r="R92" s="21">
        <v>99.919154587607849</v>
      </c>
      <c r="S92" s="21">
        <v>96.618750178096619</v>
      </c>
      <c r="T92" s="21">
        <v>108.0503550073102</v>
      </c>
      <c r="U92" s="21">
        <v>110.35263997971514</v>
      </c>
      <c r="V92" s="21">
        <v>107.73792025894539</v>
      </c>
      <c r="W92" s="21">
        <v>115.93291040419456</v>
      </c>
      <c r="X92" s="21">
        <v>116.10720449815226</v>
      </c>
      <c r="Y92" s="21">
        <v>116.32583926385264</v>
      </c>
      <c r="Z92" s="21">
        <v>119.26608917899242</v>
      </c>
      <c r="AA92" s="21">
        <v>116.27242160995695</v>
      </c>
      <c r="AB92" s="21">
        <v>116.6129623997153</v>
      </c>
      <c r="AC92" s="21">
        <v>121.9918592365012</v>
      </c>
      <c r="AD92" s="21">
        <v>119.87780540461424</v>
      </c>
      <c r="AE92" s="21">
        <v>118.72284065153293</v>
      </c>
      <c r="AF92" s="21">
        <v>127.27499456940544</v>
      </c>
      <c r="AG92" s="21">
        <v>124.09343954216681</v>
      </c>
      <c r="AH92" s="21">
        <v>123.40786788086875</v>
      </c>
      <c r="AI92" s="51">
        <v>124.17983712629118</v>
      </c>
      <c r="AJ92" s="51">
        <v>129.69825363128683</v>
      </c>
      <c r="AK92" s="51">
        <v>127.36890130883791</v>
      </c>
      <c r="AL92" s="51">
        <v>120.80611631456183</v>
      </c>
      <c r="AM92" s="51">
        <v>115.01265287747906</v>
      </c>
      <c r="AN92" s="51">
        <v>117.09346176296272</v>
      </c>
      <c r="AO92" s="51">
        <v>111.11506671340258</v>
      </c>
      <c r="AP92" s="51">
        <v>107.36675786244696</v>
      </c>
      <c r="AQ92" s="51">
        <v>101.47586243345879</v>
      </c>
      <c r="AR92" s="21">
        <v>98.586191281722336</v>
      </c>
      <c r="AS92" s="21">
        <v>94.071216922440726</v>
      </c>
      <c r="AT92" s="21">
        <v>96.439262694844402</v>
      </c>
      <c r="AU92" s="21">
        <v>99.531734809642884</v>
      </c>
      <c r="AV92" s="21">
        <v>103.0746415021553</v>
      </c>
      <c r="AW92" s="21">
        <v>107.17275378659419</v>
      </c>
      <c r="AX92" s="21">
        <v>108.85977722282836</v>
      </c>
      <c r="AY92" s="21">
        <v>112.25585182440444</v>
      </c>
      <c r="AZ92" s="21">
        <v>114.52139946038645</v>
      </c>
      <c r="BA92" s="21">
        <v>111.56122903241719</v>
      </c>
      <c r="BB92" s="21">
        <v>110.98343464874831</v>
      </c>
      <c r="BC92" s="21">
        <v>105.39748540384169</v>
      </c>
      <c r="BD92" s="21">
        <v>105.35010486798456</v>
      </c>
      <c r="BE92" s="21">
        <v>106.52092151674184</v>
      </c>
      <c r="BF92" s="21">
        <v>107.13239518674527</v>
      </c>
      <c r="BG92" s="21">
        <v>104.09071265928591</v>
      </c>
      <c r="BH92" s="21">
        <v>108.73954980736411</v>
      </c>
      <c r="BI92" s="21">
        <v>111.89195299070174</v>
      </c>
      <c r="BJ92" s="21"/>
      <c r="BK92" s="21"/>
      <c r="BL92" s="21"/>
      <c r="BM92" s="21"/>
      <c r="BN92" s="21"/>
      <c r="BO92" s="21"/>
    </row>
    <row r="93" spans="1:67" x14ac:dyDescent="0.2">
      <c r="A93" s="20" t="str">
        <f t="shared" si="3"/>
        <v>bue_QU_20</v>
      </c>
      <c r="B93" s="19" t="s">
        <v>3496</v>
      </c>
      <c r="C93" s="19" t="s">
        <v>503</v>
      </c>
      <c r="D93" s="19">
        <v>20</v>
      </c>
      <c r="E93" s="21">
        <v>100</v>
      </c>
      <c r="F93" s="21">
        <v>84.312485690606479</v>
      </c>
      <c r="G93" s="21">
        <v>85.15080346465848</v>
      </c>
      <c r="H93" s="21">
        <v>82.549551047600573</v>
      </c>
      <c r="I93" s="21">
        <v>84.789108477250224</v>
      </c>
      <c r="J93" s="21">
        <v>99.844403050038679</v>
      </c>
      <c r="K93" s="21">
        <v>96.116223146524931</v>
      </c>
      <c r="L93" s="21">
        <v>93.109684020881673</v>
      </c>
      <c r="M93" s="21">
        <v>95.051320713217038</v>
      </c>
      <c r="N93" s="21">
        <v>99.059923684202303</v>
      </c>
      <c r="O93" s="21">
        <v>97.390426583849433</v>
      </c>
      <c r="P93" s="21">
        <v>91.999574086115032</v>
      </c>
      <c r="Q93" s="21">
        <v>95.436014233464604</v>
      </c>
      <c r="R93" s="21">
        <v>95.03433944437127</v>
      </c>
      <c r="S93" s="21">
        <v>91.716557416527266</v>
      </c>
      <c r="T93" s="21">
        <v>96.626779954090708</v>
      </c>
      <c r="U93" s="21">
        <v>97.472667425468771</v>
      </c>
      <c r="V93" s="21">
        <v>93.518767311564119</v>
      </c>
      <c r="W93" s="21">
        <v>98.250860384114063</v>
      </c>
      <c r="X93" s="21">
        <v>99.804321688537115</v>
      </c>
      <c r="Y93" s="21">
        <v>104.66744451635319</v>
      </c>
      <c r="Z93" s="21">
        <v>110.4088155289574</v>
      </c>
      <c r="AA93" s="21">
        <v>113.88473700585453</v>
      </c>
      <c r="AB93" s="21">
        <v>111.87085822223722</v>
      </c>
      <c r="AC93" s="21">
        <v>111.65564643150698</v>
      </c>
      <c r="AD93" s="21">
        <v>108.40111336188956</v>
      </c>
      <c r="AE93" s="21">
        <v>104.42347289118081</v>
      </c>
      <c r="AF93" s="21">
        <v>112.52525246773205</v>
      </c>
      <c r="AG93" s="21">
        <v>115.04944993753926</v>
      </c>
      <c r="AH93" s="21">
        <v>114.39049062494553</v>
      </c>
      <c r="AI93" s="51">
        <v>122.28174712252746</v>
      </c>
      <c r="AJ93" s="51">
        <v>126.59427590589138</v>
      </c>
      <c r="AK93" s="51">
        <v>124.8078074500054</v>
      </c>
      <c r="AL93" s="51">
        <v>117.6064801427282</v>
      </c>
      <c r="AM93" s="51">
        <v>110.8227829536489</v>
      </c>
      <c r="AN93" s="51">
        <v>109.44303584170132</v>
      </c>
      <c r="AO93" s="51">
        <v>105.04609228974884</v>
      </c>
      <c r="AP93" s="51">
        <v>98.704340004771282</v>
      </c>
      <c r="AQ93" s="51">
        <v>93.775106345719934</v>
      </c>
      <c r="AR93" s="21">
        <v>91.074871388968944</v>
      </c>
      <c r="AS93" s="21">
        <v>86.483593720978831</v>
      </c>
      <c r="AT93" s="21">
        <v>90.085108043301091</v>
      </c>
      <c r="AU93" s="21">
        <v>92.731842286350286</v>
      </c>
      <c r="AV93" s="21">
        <v>96.456557603069626</v>
      </c>
      <c r="AW93" s="21">
        <v>97.642934009162957</v>
      </c>
      <c r="AX93" s="21">
        <v>99.061094823246705</v>
      </c>
      <c r="AY93" s="21">
        <v>102.65013602156597</v>
      </c>
      <c r="AZ93" s="21">
        <v>106.64021327841033</v>
      </c>
      <c r="BA93" s="21">
        <v>101.82127277943202</v>
      </c>
      <c r="BB93" s="21">
        <v>101.62305076860541</v>
      </c>
      <c r="BC93" s="21">
        <v>96.804304657087314</v>
      </c>
      <c r="BD93" s="21">
        <v>101.91013987541244</v>
      </c>
      <c r="BE93" s="21">
        <v>104.44011175328052</v>
      </c>
      <c r="BF93" s="21">
        <v>102.56234521269363</v>
      </c>
      <c r="BG93" s="21">
        <v>98.590440415775944</v>
      </c>
      <c r="BH93" s="21">
        <v>94.703724728315919</v>
      </c>
      <c r="BI93" s="21">
        <v>95.347442634510799</v>
      </c>
      <c r="BJ93" s="21"/>
      <c r="BK93" s="21"/>
      <c r="BL93" s="21"/>
      <c r="BM93" s="21"/>
      <c r="BN93" s="21"/>
      <c r="BO93" s="21"/>
    </row>
    <row r="94" spans="1:67" x14ac:dyDescent="0.2">
      <c r="A94" s="20" t="str">
        <f t="shared" si="3"/>
        <v>bue_QU_21</v>
      </c>
      <c r="B94" s="19" t="s">
        <v>3496</v>
      </c>
      <c r="C94" s="19" t="s">
        <v>503</v>
      </c>
      <c r="D94" s="19">
        <v>21</v>
      </c>
      <c r="E94" s="21">
        <v>100</v>
      </c>
      <c r="F94" s="21">
        <v>88.474665826259141</v>
      </c>
      <c r="G94" s="21">
        <v>88.356956794669287</v>
      </c>
      <c r="H94" s="21">
        <v>80.036616955826915</v>
      </c>
      <c r="I94" s="21">
        <v>82.704824000324962</v>
      </c>
      <c r="J94" s="21">
        <v>96.335882457823345</v>
      </c>
      <c r="K94" s="21">
        <v>92.339697819521788</v>
      </c>
      <c r="L94" s="21">
        <v>87.554939582047339</v>
      </c>
      <c r="M94" s="21">
        <v>87.406717874891626</v>
      </c>
      <c r="N94" s="21">
        <v>91.189979949806357</v>
      </c>
      <c r="O94" s="21">
        <v>90.564181197858701</v>
      </c>
      <c r="P94" s="21">
        <v>88.4482599316798</v>
      </c>
      <c r="Q94" s="21">
        <v>92.726274726158437</v>
      </c>
      <c r="R94" s="21">
        <v>89.687453345364048</v>
      </c>
      <c r="S94" s="21">
        <v>89.339039632988843</v>
      </c>
      <c r="T94" s="21">
        <v>99.872472453545029</v>
      </c>
      <c r="U94" s="21">
        <v>104.29391278069262</v>
      </c>
      <c r="V94" s="21">
        <v>107.68348231180229</v>
      </c>
      <c r="W94" s="21">
        <v>119.51517132677264</v>
      </c>
      <c r="X94" s="21">
        <v>121.51394287708061</v>
      </c>
      <c r="Y94" s="21">
        <v>125.70816654458064</v>
      </c>
      <c r="Z94" s="21">
        <v>128.62985664918668</v>
      </c>
      <c r="AA94" s="21">
        <v>124.10311123284347</v>
      </c>
      <c r="AB94" s="21">
        <v>120.79713213734331</v>
      </c>
      <c r="AC94" s="21">
        <v>124.31962828835854</v>
      </c>
      <c r="AD94" s="21">
        <v>121.84706920045672</v>
      </c>
      <c r="AE94" s="21">
        <v>117.27063701502369</v>
      </c>
      <c r="AF94" s="21">
        <v>121.07135457570205</v>
      </c>
      <c r="AG94" s="21">
        <v>120.55383940582666</v>
      </c>
      <c r="AH94" s="21">
        <v>119.6552330307584</v>
      </c>
      <c r="AI94" s="51">
        <v>118.05116384581945</v>
      </c>
      <c r="AJ94" s="51">
        <v>118.18579066832659</v>
      </c>
      <c r="AK94" s="51">
        <v>123.29790907421328</v>
      </c>
      <c r="AL94" s="51">
        <v>117.48373501929376</v>
      </c>
      <c r="AM94" s="51">
        <v>110.94201787493799</v>
      </c>
      <c r="AN94" s="51">
        <v>109.78569401033668</v>
      </c>
      <c r="AO94" s="51">
        <v>103.75177402946343</v>
      </c>
      <c r="AP94" s="51">
        <v>92.043755563639195</v>
      </c>
      <c r="AQ94" s="51">
        <v>86.554063601008863</v>
      </c>
      <c r="AR94" s="21">
        <v>81.791308802779412</v>
      </c>
      <c r="AS94" s="21">
        <v>77.637331501167523</v>
      </c>
      <c r="AT94" s="21">
        <v>77.942316856378582</v>
      </c>
      <c r="AU94" s="21">
        <v>79.829593852618942</v>
      </c>
      <c r="AV94" s="21">
        <v>81.755790282477648</v>
      </c>
      <c r="AW94" s="21">
        <v>84.630104217855816</v>
      </c>
      <c r="AX94" s="21">
        <v>83.009618597542541</v>
      </c>
      <c r="AY94" s="21">
        <v>84.070331332271522</v>
      </c>
      <c r="AZ94" s="21">
        <v>86.396095620039915</v>
      </c>
      <c r="BA94" s="21">
        <v>87.792498202058923</v>
      </c>
      <c r="BB94" s="21">
        <v>90.849367786021247</v>
      </c>
      <c r="BC94" s="21">
        <v>91.27845043526473</v>
      </c>
      <c r="BD94" s="21">
        <v>95.842372971503622</v>
      </c>
      <c r="BE94" s="21">
        <v>100.63449162639438</v>
      </c>
      <c r="BF94" s="21">
        <v>97.931008849575079</v>
      </c>
      <c r="BG94" s="21">
        <v>93.034458395701165</v>
      </c>
      <c r="BH94" s="21">
        <v>97.686181336846929</v>
      </c>
      <c r="BI94" s="21">
        <v>99.322264133784913</v>
      </c>
      <c r="BJ94" s="21"/>
      <c r="BK94" s="21"/>
      <c r="BL94" s="21"/>
      <c r="BM94" s="21"/>
      <c r="BN94" s="21"/>
      <c r="BO94" s="21"/>
    </row>
    <row r="95" spans="1:67" x14ac:dyDescent="0.2">
      <c r="A95" s="20" t="str">
        <f t="shared" si="3"/>
        <v>bue_QU_22</v>
      </c>
      <c r="B95" s="19" t="s">
        <v>3496</v>
      </c>
      <c r="C95" s="19" t="s">
        <v>503</v>
      </c>
      <c r="D95" s="19">
        <v>22</v>
      </c>
      <c r="E95" s="21">
        <v>100</v>
      </c>
      <c r="F95" s="21">
        <v>99.062438775526829</v>
      </c>
      <c r="G95" s="21">
        <v>113.673597325118</v>
      </c>
      <c r="H95" s="21">
        <v>106.47893774399574</v>
      </c>
      <c r="I95" s="21">
        <v>106.79251828333456</v>
      </c>
      <c r="J95" s="21">
        <v>121.62743854458668</v>
      </c>
      <c r="K95" s="21">
        <v>113.87237331688634</v>
      </c>
      <c r="L95" s="21">
        <v>107.86042531461098</v>
      </c>
      <c r="M95" s="21">
        <v>108.7466244791013</v>
      </c>
      <c r="N95" s="21">
        <v>113.46897889919651</v>
      </c>
      <c r="O95" s="21">
        <v>111.90561740122492</v>
      </c>
      <c r="P95" s="21">
        <v>104.79652333733304</v>
      </c>
      <c r="Q95" s="21">
        <v>108.08486931751391</v>
      </c>
      <c r="R95" s="21">
        <v>107.13021788847954</v>
      </c>
      <c r="S95" s="21">
        <v>104.56047668506363</v>
      </c>
      <c r="T95" s="21">
        <v>118.04562799070202</v>
      </c>
      <c r="U95" s="21">
        <v>119.63336009634504</v>
      </c>
      <c r="V95" s="21">
        <v>117.73847600761036</v>
      </c>
      <c r="W95" s="21">
        <v>122.68775088260742</v>
      </c>
      <c r="X95" s="21">
        <v>118.65565321400715</v>
      </c>
      <c r="Y95" s="21">
        <v>120.32548195414323</v>
      </c>
      <c r="Z95" s="21">
        <v>124.72418934763765</v>
      </c>
      <c r="AA95" s="21">
        <v>125.01736628786102</v>
      </c>
      <c r="AB95" s="21">
        <v>123.95218580027714</v>
      </c>
      <c r="AC95" s="21">
        <v>125.27666020200876</v>
      </c>
      <c r="AD95" s="21">
        <v>122.57123543856039</v>
      </c>
      <c r="AE95" s="21">
        <v>115.40217918329101</v>
      </c>
      <c r="AF95" s="21">
        <v>122.39044280067677</v>
      </c>
      <c r="AG95" s="21">
        <v>122.60564245650944</v>
      </c>
      <c r="AH95" s="21">
        <v>115.4175227103626</v>
      </c>
      <c r="AI95" s="51">
        <v>110.78042338794374</v>
      </c>
      <c r="AJ95" s="51">
        <v>112.15773694102175</v>
      </c>
      <c r="AK95" s="51">
        <v>116.32585481657658</v>
      </c>
      <c r="AL95" s="51">
        <v>114.81134049170241</v>
      </c>
      <c r="AM95" s="51">
        <v>111.67472764252273</v>
      </c>
      <c r="AN95" s="51">
        <v>116.42982732204088</v>
      </c>
      <c r="AO95" s="51">
        <v>110.56963027577476</v>
      </c>
      <c r="AP95" s="51">
        <v>104.23235585322752</v>
      </c>
      <c r="AQ95" s="51">
        <v>98.596577914742554</v>
      </c>
      <c r="AR95" s="21">
        <v>93.781363799202381</v>
      </c>
      <c r="AS95" s="21">
        <v>88.953961810583692</v>
      </c>
      <c r="AT95" s="21">
        <v>91.131382377898206</v>
      </c>
      <c r="AU95" s="21">
        <v>94.626361503080389</v>
      </c>
      <c r="AV95" s="21">
        <v>98.347884411547</v>
      </c>
      <c r="AW95" s="21">
        <v>101.51699874451955</v>
      </c>
      <c r="AX95" s="21">
        <v>105.48352041232651</v>
      </c>
      <c r="AY95" s="21">
        <v>108.32970026732647</v>
      </c>
      <c r="AZ95" s="21">
        <v>112.70197233447502</v>
      </c>
      <c r="BA95" s="21">
        <v>112.45825281111735</v>
      </c>
      <c r="BB95" s="21">
        <v>107.42447827291308</v>
      </c>
      <c r="BC95" s="21">
        <v>102.05325435738884</v>
      </c>
      <c r="BD95" s="21">
        <v>104.35792984058214</v>
      </c>
      <c r="BE95" s="21">
        <v>107.40991438138352</v>
      </c>
      <c r="BF95" s="21">
        <v>107.40447217710138</v>
      </c>
      <c r="BG95" s="21">
        <v>106.01605442424393</v>
      </c>
      <c r="BH95" s="21">
        <v>111.30942333532327</v>
      </c>
      <c r="BI95" s="21">
        <v>114.78825061110591</v>
      </c>
      <c r="BJ95" s="21"/>
      <c r="BK95" s="21"/>
      <c r="BL95" s="21"/>
      <c r="BM95" s="21"/>
      <c r="BN95" s="21"/>
      <c r="BO95" s="21"/>
    </row>
    <row r="96" spans="1:67" x14ac:dyDescent="0.2">
      <c r="A96" s="20" t="str">
        <f t="shared" si="3"/>
        <v>bue_QU_24</v>
      </c>
      <c r="B96" s="19" t="s">
        <v>3496</v>
      </c>
      <c r="C96" s="19" t="s">
        <v>503</v>
      </c>
      <c r="D96" s="19">
        <v>24</v>
      </c>
      <c r="E96" s="21">
        <v>100</v>
      </c>
      <c r="F96" s="21">
        <v>98.286520118426594</v>
      </c>
      <c r="G96" s="21">
        <v>110.36812955903427</v>
      </c>
      <c r="H96" s="21">
        <v>97.034163737571433</v>
      </c>
      <c r="I96" s="21">
        <v>93.371329989328956</v>
      </c>
      <c r="J96" s="21">
        <v>103.95996421940117</v>
      </c>
      <c r="K96" s="21">
        <v>97.114265920220689</v>
      </c>
      <c r="L96" s="21">
        <v>90.976028721628694</v>
      </c>
      <c r="M96" s="21">
        <v>90.574186270870882</v>
      </c>
      <c r="N96" s="21">
        <v>94.239663661478517</v>
      </c>
      <c r="O96" s="21">
        <v>89.059242695203096</v>
      </c>
      <c r="P96" s="21">
        <v>86.209375525689552</v>
      </c>
      <c r="Q96" s="21">
        <v>90.39566403392277</v>
      </c>
      <c r="R96" s="21">
        <v>86.618307023525318</v>
      </c>
      <c r="S96" s="21">
        <v>81.779488336447002</v>
      </c>
      <c r="T96" s="21">
        <v>95.207724937790545</v>
      </c>
      <c r="U96" s="21">
        <v>103.78120303375526</v>
      </c>
      <c r="V96" s="21">
        <v>104.40337326194087</v>
      </c>
      <c r="W96" s="21">
        <v>110.97083386767706</v>
      </c>
      <c r="X96" s="21">
        <v>107.28485134131861</v>
      </c>
      <c r="Y96" s="21">
        <v>105.91149674922684</v>
      </c>
      <c r="Z96" s="21">
        <v>100.17932503955073</v>
      </c>
      <c r="AA96" s="21">
        <v>93.39646320494748</v>
      </c>
      <c r="AB96" s="21">
        <v>100.61389896004988</v>
      </c>
      <c r="AC96" s="21">
        <v>110.76185073902013</v>
      </c>
      <c r="AD96" s="21">
        <v>111.88726666009907</v>
      </c>
      <c r="AE96" s="21">
        <v>110.09402121190605</v>
      </c>
      <c r="AF96" s="21">
        <v>119.07915489302189</v>
      </c>
      <c r="AG96" s="21">
        <v>121.42067420069587</v>
      </c>
      <c r="AH96" s="21">
        <v>121.24225171430145</v>
      </c>
      <c r="AI96" s="51">
        <v>122.62082658426419</v>
      </c>
      <c r="AJ96" s="51">
        <v>127.97864663733624</v>
      </c>
      <c r="AK96" s="51">
        <v>132.87068889955165</v>
      </c>
      <c r="AL96" s="51">
        <v>123.89911884781435</v>
      </c>
      <c r="AM96" s="51">
        <v>116.34627810688967</v>
      </c>
      <c r="AN96" s="51">
        <v>110.51857895297148</v>
      </c>
      <c r="AO96" s="51">
        <v>104.49545534576067</v>
      </c>
      <c r="AP96" s="51">
        <v>98.864915462276414</v>
      </c>
      <c r="AQ96" s="51">
        <v>92.476311693019028</v>
      </c>
      <c r="AR96" s="21">
        <v>87.316720779473627</v>
      </c>
      <c r="AS96" s="21">
        <v>82.88752399464336</v>
      </c>
      <c r="AT96" s="21">
        <v>84.566479769659878</v>
      </c>
      <c r="AU96" s="21">
        <v>87.239080369199058</v>
      </c>
      <c r="AV96" s="21">
        <v>90.248693170422072</v>
      </c>
      <c r="AW96" s="21">
        <v>94.203866014541532</v>
      </c>
      <c r="AX96" s="21">
        <v>96.393878298356483</v>
      </c>
      <c r="AY96" s="21">
        <v>88.127843105353477</v>
      </c>
      <c r="AZ96" s="21">
        <v>91.045684511532031</v>
      </c>
      <c r="BA96" s="21">
        <v>87.020627917728106</v>
      </c>
      <c r="BB96" s="21">
        <v>87.21469468865682</v>
      </c>
      <c r="BC96" s="21">
        <v>82.853959957421637</v>
      </c>
      <c r="BD96" s="21">
        <v>86.996657961822976</v>
      </c>
      <c r="BE96" s="21">
        <v>91.34649085752163</v>
      </c>
      <c r="BF96" s="21">
        <v>86.779166310524189</v>
      </c>
      <c r="BG96" s="21">
        <v>91.118124666554195</v>
      </c>
      <c r="BH96" s="21">
        <v>95.674030927417803</v>
      </c>
      <c r="BI96" s="21">
        <v>91.444905232659934</v>
      </c>
      <c r="BJ96" s="21"/>
      <c r="BK96" s="21"/>
      <c r="BL96" s="21"/>
      <c r="BM96" s="21"/>
      <c r="BN96" s="21"/>
      <c r="BO96" s="21"/>
    </row>
    <row r="97" spans="1:67" x14ac:dyDescent="0.2">
      <c r="A97" s="20" t="str">
        <f>CONCATENATE(B97,"_",C97,"_",D97)</f>
        <v>bue_QU_25</v>
      </c>
      <c r="B97" s="19" t="s">
        <v>3496</v>
      </c>
      <c r="C97" s="19" t="s">
        <v>503</v>
      </c>
      <c r="D97" s="19">
        <v>25</v>
      </c>
      <c r="E97" s="21">
        <v>100</v>
      </c>
      <c r="F97" s="21">
        <v>113.28787129194187</v>
      </c>
      <c r="G97" s="21">
        <v>135.07378071145129</v>
      </c>
      <c r="H97" s="21">
        <v>127.42424110750734</v>
      </c>
      <c r="I97" s="21">
        <v>133.60382745641942</v>
      </c>
      <c r="J97" s="21">
        <v>144.57386912578372</v>
      </c>
      <c r="K97" s="21">
        <v>130.58175382006016</v>
      </c>
      <c r="L97" s="21">
        <v>119.68243652209412</v>
      </c>
      <c r="M97" s="21">
        <v>115.70197803828441</v>
      </c>
      <c r="N97" s="21">
        <v>119.11467522264216</v>
      </c>
      <c r="O97" s="21">
        <v>114.76227019843459</v>
      </c>
      <c r="P97" s="21">
        <v>118.23533437548201</v>
      </c>
      <c r="Q97" s="21">
        <v>137.74803626732233</v>
      </c>
      <c r="R97" s="21">
        <v>144.06884734513923</v>
      </c>
      <c r="S97" s="21">
        <v>145.09659969292906</v>
      </c>
      <c r="T97" s="21">
        <v>159.0498678503759</v>
      </c>
      <c r="U97" s="21">
        <v>161.98003604119407</v>
      </c>
      <c r="V97" s="21">
        <v>150.22549840525232</v>
      </c>
      <c r="W97" s="21">
        <v>152.31658425844407</v>
      </c>
      <c r="X97" s="21">
        <v>152.03507114381429</v>
      </c>
      <c r="Y97" s="21">
        <v>148.42234247707432</v>
      </c>
      <c r="Z97" s="21">
        <v>154.88573780378718</v>
      </c>
      <c r="AA97" s="21">
        <v>148.51248416315559</v>
      </c>
      <c r="AB97" s="21">
        <v>143.9394053947174</v>
      </c>
      <c r="AC97" s="21">
        <v>144.3607914930771</v>
      </c>
      <c r="AD97" s="21">
        <v>142.78802056432903</v>
      </c>
      <c r="AE97" s="21">
        <v>141.89512903078574</v>
      </c>
      <c r="AF97" s="21">
        <v>150.89834012116918</v>
      </c>
      <c r="AG97" s="21">
        <v>152.22659923345151</v>
      </c>
      <c r="AH97" s="21">
        <v>137.26436567583752</v>
      </c>
      <c r="AI97" s="51">
        <v>129.6849578149353</v>
      </c>
      <c r="AJ97" s="51">
        <v>131.00305378783347</v>
      </c>
      <c r="AK97" s="51">
        <v>131.47652506470206</v>
      </c>
      <c r="AL97" s="51">
        <v>135.06668751132128</v>
      </c>
      <c r="AM97" s="51">
        <v>141.27867151544814</v>
      </c>
      <c r="AN97" s="51">
        <v>149.90721997853336</v>
      </c>
      <c r="AO97" s="51">
        <v>146.18610159645269</v>
      </c>
      <c r="AP97" s="51">
        <v>130.84604782710247</v>
      </c>
      <c r="AQ97" s="51">
        <v>124.13003648314387</v>
      </c>
      <c r="AR97" s="21">
        <v>117.86825471360476</v>
      </c>
      <c r="AS97" s="21">
        <v>111.89800032448358</v>
      </c>
      <c r="AT97" s="21">
        <v>115.61739544321318</v>
      </c>
      <c r="AU97" s="21">
        <v>120.60889839060252</v>
      </c>
      <c r="AV97" s="21">
        <v>125.97148779675402</v>
      </c>
      <c r="AW97" s="21">
        <v>132.22887829050589</v>
      </c>
      <c r="AX97" s="21">
        <v>125.79878978973471</v>
      </c>
      <c r="AY97" s="21">
        <v>129.66397636941502</v>
      </c>
      <c r="AZ97" s="21">
        <v>127.27227922869464</v>
      </c>
      <c r="BA97" s="21">
        <v>125.71165244951304</v>
      </c>
      <c r="BB97" s="21">
        <v>119.42607288639748</v>
      </c>
      <c r="BC97" s="21">
        <v>114.673594275767</v>
      </c>
      <c r="BD97" s="21">
        <v>114.32077287655635</v>
      </c>
      <c r="BE97" s="21">
        <v>110.06816558842951</v>
      </c>
      <c r="BF97" s="21">
        <v>109.25766238843092</v>
      </c>
      <c r="BG97" s="21">
        <v>107.6084851513387</v>
      </c>
      <c r="BH97" s="21">
        <v>112.98890945798141</v>
      </c>
      <c r="BI97" s="21">
        <v>111.12972616540593</v>
      </c>
      <c r="BJ97" s="21"/>
      <c r="BK97" s="21"/>
      <c r="BL97" s="21"/>
      <c r="BM97" s="21"/>
      <c r="BN97" s="21"/>
      <c r="BO97" s="21"/>
    </row>
  </sheetData>
  <phoneticPr fontId="64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HX286"/>
  <sheetViews>
    <sheetView workbookViewId="0">
      <pane xSplit="14505" ySplit="7410" topLeftCell="BD130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3.19921875" style="19" bestFit="1" customWidth="1"/>
    <col min="2" max="2" width="11.19921875" style="19"/>
    <col min="3" max="3" width="7.296875" style="19" bestFit="1" customWidth="1"/>
    <col min="4" max="4" width="5.296875" style="19" bestFit="1" customWidth="1"/>
    <col min="5" max="31" width="11.19921875" style="19"/>
    <col min="32" max="32" width="11.19921875" style="9"/>
    <col min="33" max="36" width="11.19921875" style="19"/>
    <col min="37" max="41" width="11.19921875" style="9"/>
    <col min="42" max="47" width="11.19921875" style="19"/>
    <col min="48" max="60" width="11.19921875" style="9"/>
    <col min="61" max="16384" width="11.19921875" style="19"/>
  </cols>
  <sheetData>
    <row r="1" spans="1:232" x14ac:dyDescent="0.2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50" t="s">
        <v>462</v>
      </c>
      <c r="AF1" s="50" t="s">
        <v>3595</v>
      </c>
      <c r="AG1" s="50" t="s">
        <v>3596</v>
      </c>
      <c r="AH1" s="50" t="s">
        <v>3597</v>
      </c>
      <c r="AI1" s="50" t="s">
        <v>3598</v>
      </c>
      <c r="AJ1" s="50" t="s">
        <v>3599</v>
      </c>
      <c r="AK1" s="50" t="s">
        <v>3610</v>
      </c>
      <c r="AL1" s="50" t="s">
        <v>3661</v>
      </c>
      <c r="AM1" s="50" t="s">
        <v>3663</v>
      </c>
      <c r="AN1" s="50" t="s">
        <v>3666</v>
      </c>
      <c r="AO1" s="50" t="s">
        <v>3667</v>
      </c>
      <c r="AP1" s="50" t="s">
        <v>3668</v>
      </c>
      <c r="AQ1" s="50" t="s">
        <v>3669</v>
      </c>
      <c r="AR1" s="50" t="s">
        <v>3725</v>
      </c>
      <c r="AS1" s="50" t="s">
        <v>3741</v>
      </c>
      <c r="AT1" s="50" t="s">
        <v>3742</v>
      </c>
      <c r="AU1" s="50" t="s">
        <v>3743</v>
      </c>
      <c r="AV1" s="50" t="s">
        <v>3744</v>
      </c>
      <c r="AW1" s="50" t="s">
        <v>3745</v>
      </c>
      <c r="AX1" s="50" t="s">
        <v>3746</v>
      </c>
      <c r="AY1" s="50" t="s">
        <v>3747</v>
      </c>
      <c r="AZ1" s="50" t="s">
        <v>3748</v>
      </c>
      <c r="BA1" s="50" t="s">
        <v>3801</v>
      </c>
      <c r="BB1" s="50" t="s">
        <v>3806</v>
      </c>
      <c r="BC1" s="50" t="s">
        <v>3807</v>
      </c>
      <c r="BD1" s="50" t="s">
        <v>3808</v>
      </c>
      <c r="BE1" s="50" t="s">
        <v>3809</v>
      </c>
      <c r="BF1" s="50" t="s">
        <v>3810</v>
      </c>
      <c r="BG1" s="50" t="s">
        <v>3813</v>
      </c>
      <c r="BH1" s="50" t="s">
        <v>3814</v>
      </c>
      <c r="BI1" s="37" t="s">
        <v>3815</v>
      </c>
      <c r="BM1" s="50"/>
      <c r="BN1" s="210"/>
      <c r="HX1" s="18"/>
    </row>
    <row r="2" spans="1:232" x14ac:dyDescent="0.2">
      <c r="A2" s="20" t="str">
        <f>CONCATENATE(B2,"_",C2,"_",D2)</f>
        <v>mwg_a_gg_QU_1</v>
      </c>
      <c r="B2" s="19" t="s">
        <v>3505</v>
      </c>
      <c r="C2" s="19" t="s">
        <v>503</v>
      </c>
      <c r="D2" s="19">
        <v>1</v>
      </c>
      <c r="E2" s="21">
        <v>100</v>
      </c>
      <c r="F2" s="21">
        <v>99.810356624230337</v>
      </c>
      <c r="G2" s="21">
        <v>101.7983122664569</v>
      </c>
      <c r="H2" s="21">
        <v>105.2873737007925</v>
      </c>
      <c r="I2" s="21">
        <v>108.33098491155084</v>
      </c>
      <c r="J2" s="21">
        <v>112.6453145511951</v>
      </c>
      <c r="K2" s="21">
        <v>115.18375284837602</v>
      </c>
      <c r="L2" s="21">
        <v>118.08558874006938</v>
      </c>
      <c r="M2" s="21">
        <v>116.64077638189804</v>
      </c>
      <c r="N2" s="21">
        <v>115.97505949786837</v>
      </c>
      <c r="O2" s="21">
        <v>114.49029955533963</v>
      </c>
      <c r="P2" s="21">
        <v>113.06783200799255</v>
      </c>
      <c r="Q2" s="21">
        <v>111.18201651210568</v>
      </c>
      <c r="R2" s="21">
        <v>110.24916546008531</v>
      </c>
      <c r="S2" s="21">
        <v>110.44325078923896</v>
      </c>
      <c r="T2" s="21">
        <v>110.81613009955089</v>
      </c>
      <c r="U2" s="21">
        <v>112.24837910807513</v>
      </c>
      <c r="V2" s="21">
        <v>113.47595500464156</v>
      </c>
      <c r="W2" s="21">
        <v>113.93475055337915</v>
      </c>
      <c r="X2" s="21">
        <v>114.74117298135974</v>
      </c>
      <c r="Y2" s="21">
        <v>115.56125103235335</v>
      </c>
      <c r="Z2" s="21">
        <v>117.42934136164871</v>
      </c>
      <c r="AA2" s="21">
        <v>118.05365738894886</v>
      </c>
      <c r="AB2" s="21">
        <v>117.1752175870527</v>
      </c>
      <c r="AC2" s="21">
        <v>116.53946127172522</v>
      </c>
      <c r="AD2" s="21">
        <v>115.38464625812547</v>
      </c>
      <c r="AE2" s="21">
        <v>116.79869448736621</v>
      </c>
      <c r="AF2" s="21">
        <v>118.16553338076727</v>
      </c>
      <c r="AG2" s="21">
        <v>120.93458321521541</v>
      </c>
      <c r="AH2" s="21">
        <v>122.90539944520707</v>
      </c>
      <c r="AI2" s="21">
        <v>123.47258349243266</v>
      </c>
      <c r="AJ2" s="21">
        <v>123.52457960683138</v>
      </c>
      <c r="AK2" s="51">
        <v>124.98378946776836</v>
      </c>
      <c r="AL2" s="51">
        <v>126.36912417442288</v>
      </c>
      <c r="AM2" s="51">
        <v>127.23582368152961</v>
      </c>
      <c r="AN2" s="51">
        <v>125.65950800565408</v>
      </c>
      <c r="AO2" s="51">
        <v>124.49136924160139</v>
      </c>
      <c r="AP2" s="51">
        <v>124.18714097112165</v>
      </c>
      <c r="AQ2" s="51">
        <v>124.13587203920656</v>
      </c>
      <c r="AR2" s="51">
        <v>125.70255268543367</v>
      </c>
      <c r="AS2" s="51">
        <v>125.69725016024601</v>
      </c>
      <c r="AT2" s="51">
        <v>126.60775885971016</v>
      </c>
      <c r="AU2" s="51">
        <v>125.64232939150025</v>
      </c>
      <c r="AV2" s="51">
        <v>125.84552550113676</v>
      </c>
      <c r="AW2" s="51">
        <v>125.28750117858105</v>
      </c>
      <c r="AX2" s="51">
        <v>125.56864185976441</v>
      </c>
      <c r="AY2" s="51">
        <v>124.93431983069793</v>
      </c>
      <c r="AZ2" s="51">
        <v>125.49054526131772</v>
      </c>
      <c r="BA2" s="51">
        <v>127.16789897032879</v>
      </c>
      <c r="BB2" s="51">
        <v>128.03071031616375</v>
      </c>
      <c r="BC2" s="51">
        <v>128.29501132138287</v>
      </c>
      <c r="BD2" s="51">
        <v>125.73172247642246</v>
      </c>
      <c r="BE2" s="51">
        <v>124.53868137994182</v>
      </c>
      <c r="BF2" s="51">
        <v>122.73771697583679</v>
      </c>
      <c r="BG2" s="51">
        <v>122.88726597429674</v>
      </c>
      <c r="BH2" s="51">
        <v>124.03309133419344</v>
      </c>
      <c r="BI2" s="39">
        <v>126.26268382586538</v>
      </c>
      <c r="BJ2" s="209"/>
      <c r="BK2" s="51"/>
      <c r="BL2" s="51"/>
      <c r="BM2" s="51"/>
      <c r="BN2" s="51"/>
      <c r="BO2" s="51"/>
      <c r="BP2" s="51"/>
    </row>
    <row r="3" spans="1:232" x14ac:dyDescent="0.2">
      <c r="A3" s="20" t="str">
        <f t="shared" ref="A3:A66" si="0">CONCATENATE(B3,"_",C3,"_",D3)</f>
        <v>mwg_a_gg_QU_2</v>
      </c>
      <c r="B3" s="19" t="s">
        <v>3505</v>
      </c>
      <c r="C3" s="19" t="s">
        <v>503</v>
      </c>
      <c r="D3" s="19">
        <v>2</v>
      </c>
      <c r="E3" s="21">
        <v>100</v>
      </c>
      <c r="F3" s="21">
        <v>98.39817819336109</v>
      </c>
      <c r="G3" s="21">
        <v>96.928976905027426</v>
      </c>
      <c r="H3" s="21">
        <v>96.295654764406962</v>
      </c>
      <c r="I3" s="21">
        <v>96.645150228703812</v>
      </c>
      <c r="J3" s="21">
        <v>99.81530592783723</v>
      </c>
      <c r="K3" s="21">
        <v>101.88517888169461</v>
      </c>
      <c r="L3" s="21">
        <v>104.48910281027422</v>
      </c>
      <c r="M3" s="21">
        <v>103.5418162133779</v>
      </c>
      <c r="N3" s="21">
        <v>103.16028247970689</v>
      </c>
      <c r="O3" s="21">
        <v>102.11363051767808</v>
      </c>
      <c r="P3" s="21">
        <v>100.94130562862271</v>
      </c>
      <c r="Q3" s="21">
        <v>99.537745666073548</v>
      </c>
      <c r="R3" s="21">
        <v>98.775987545574878</v>
      </c>
      <c r="S3" s="21">
        <v>98.795381427776803</v>
      </c>
      <c r="T3" s="21">
        <v>98.926471639367378</v>
      </c>
      <c r="U3" s="21">
        <v>99.824735776931377</v>
      </c>
      <c r="V3" s="21">
        <v>100.1299297534033</v>
      </c>
      <c r="W3" s="21">
        <v>100.29179529776245</v>
      </c>
      <c r="X3" s="21">
        <v>100.91846586227247</v>
      </c>
      <c r="Y3" s="21">
        <v>102.03906362728742</v>
      </c>
      <c r="Z3" s="21">
        <v>103.52397460720096</v>
      </c>
      <c r="AA3" s="21">
        <v>104.10626774132736</v>
      </c>
      <c r="AB3" s="21">
        <v>103.68204025902401</v>
      </c>
      <c r="AC3" s="21">
        <v>103.62472509093452</v>
      </c>
      <c r="AD3" s="21">
        <v>102.78337136272954</v>
      </c>
      <c r="AE3" s="21">
        <v>103.44040912517374</v>
      </c>
      <c r="AF3" s="21">
        <v>103.55361839637379</v>
      </c>
      <c r="AG3" s="21">
        <v>105.04833457131436</v>
      </c>
      <c r="AH3" s="21">
        <v>104.40741891226405</v>
      </c>
      <c r="AI3" s="21">
        <v>103.4950143323947</v>
      </c>
      <c r="AJ3" s="21">
        <v>102.39352893308752</v>
      </c>
      <c r="AK3" s="51">
        <v>104.19790343884445</v>
      </c>
      <c r="AL3" s="51">
        <v>105.78916056587418</v>
      </c>
      <c r="AM3" s="51">
        <v>106.84762226254379</v>
      </c>
      <c r="AN3" s="51">
        <v>106.21323711734458</v>
      </c>
      <c r="AO3" s="51">
        <v>105.39448810535299</v>
      </c>
      <c r="AP3" s="51">
        <v>104.93299543095054</v>
      </c>
      <c r="AQ3" s="51">
        <v>104.64648204500264</v>
      </c>
      <c r="AR3" s="51">
        <v>105.37308086325071</v>
      </c>
      <c r="AS3" s="51">
        <v>104.82128797720772</v>
      </c>
      <c r="AT3" s="51">
        <v>104.5012726389299</v>
      </c>
      <c r="AU3" s="51">
        <v>102.99545793023469</v>
      </c>
      <c r="AV3" s="51">
        <v>103.46463688869362</v>
      </c>
      <c r="AW3" s="51">
        <v>103.77786615258697</v>
      </c>
      <c r="AX3" s="51">
        <v>105.06803069501991</v>
      </c>
      <c r="AY3" s="51">
        <v>104.57922286476413</v>
      </c>
      <c r="AZ3" s="51">
        <v>104.89088696190629</v>
      </c>
      <c r="BA3" s="51">
        <v>105.64647549805522</v>
      </c>
      <c r="BB3" s="51">
        <v>106.2124182274091</v>
      </c>
      <c r="BC3" s="51">
        <v>106.35045432783811</v>
      </c>
      <c r="BD3" s="51">
        <v>104.58873281852124</v>
      </c>
      <c r="BE3" s="51">
        <v>103.70527571775928</v>
      </c>
      <c r="BF3" s="51">
        <v>102.44919810986033</v>
      </c>
      <c r="BG3" s="51">
        <v>102.71914365611235</v>
      </c>
      <c r="BH3" s="51">
        <v>103.49394240891989</v>
      </c>
      <c r="BI3" s="39">
        <v>104.80440793850248</v>
      </c>
      <c r="BJ3" s="209"/>
      <c r="BK3" s="51"/>
      <c r="BL3" s="51"/>
      <c r="BM3" s="51"/>
      <c r="BN3" s="51"/>
      <c r="BO3" s="51"/>
      <c r="BP3" s="51"/>
    </row>
    <row r="4" spans="1:232" x14ac:dyDescent="0.2">
      <c r="A4" s="20" t="str">
        <f t="shared" si="0"/>
        <v>mwg_a_gg_QU_3</v>
      </c>
      <c r="B4" s="19" t="s">
        <v>3505</v>
      </c>
      <c r="C4" s="19" t="s">
        <v>503</v>
      </c>
      <c r="D4" s="19">
        <v>3</v>
      </c>
      <c r="E4" s="21">
        <v>100</v>
      </c>
      <c r="F4" s="21">
        <v>100.11125726013783</v>
      </c>
      <c r="G4" s="21">
        <v>100.4471467572874</v>
      </c>
      <c r="H4" s="21">
        <v>102.17492813444949</v>
      </c>
      <c r="I4" s="21">
        <v>103.65243389469121</v>
      </c>
      <c r="J4" s="21">
        <v>108.20160895985271</v>
      </c>
      <c r="K4" s="21">
        <v>111.21125705743708</v>
      </c>
      <c r="L4" s="21">
        <v>114.58953625353637</v>
      </c>
      <c r="M4" s="21">
        <v>113.85827406963499</v>
      </c>
      <c r="N4" s="21">
        <v>113.3603954976743</v>
      </c>
      <c r="O4" s="21">
        <v>111.93369934165521</v>
      </c>
      <c r="P4" s="21">
        <v>110.46829944178216</v>
      </c>
      <c r="Q4" s="21">
        <v>109.03257028423644</v>
      </c>
      <c r="R4" s="21">
        <v>108.69281633287791</v>
      </c>
      <c r="S4" s="21">
        <v>109.59176119800576</v>
      </c>
      <c r="T4" s="21">
        <v>111.04287248974101</v>
      </c>
      <c r="U4" s="21">
        <v>113.54120717218957</v>
      </c>
      <c r="V4" s="21">
        <v>115.56845204550028</v>
      </c>
      <c r="W4" s="21">
        <v>116.49986728129038</v>
      </c>
      <c r="X4" s="21">
        <v>117.25058588421267</v>
      </c>
      <c r="Y4" s="21">
        <v>117.7351720507563</v>
      </c>
      <c r="Z4" s="21">
        <v>119.107096160553</v>
      </c>
      <c r="AA4" s="21">
        <v>120.1457684942681</v>
      </c>
      <c r="AB4" s="21">
        <v>120.09063014135593</v>
      </c>
      <c r="AC4" s="21">
        <v>120.75739046206087</v>
      </c>
      <c r="AD4" s="21">
        <v>120.20630726975888</v>
      </c>
      <c r="AE4" s="21">
        <v>121.264782907427</v>
      </c>
      <c r="AF4" s="21">
        <v>121.34165327856452</v>
      </c>
      <c r="AG4" s="21">
        <v>123.11397162614685</v>
      </c>
      <c r="AH4" s="21">
        <v>124.60628445635341</v>
      </c>
      <c r="AI4" s="21">
        <v>125.28144180979795</v>
      </c>
      <c r="AJ4" s="21">
        <v>124.48962344831477</v>
      </c>
      <c r="AK4" s="51">
        <v>125.10408365963512</v>
      </c>
      <c r="AL4" s="51">
        <v>125.81094310084784</v>
      </c>
      <c r="AM4" s="51">
        <v>127.06411757627784</v>
      </c>
      <c r="AN4" s="51">
        <v>126.92318476239109</v>
      </c>
      <c r="AO4" s="51">
        <v>126.05148909662159</v>
      </c>
      <c r="AP4" s="51">
        <v>124.36354468791812</v>
      </c>
      <c r="AQ4" s="51">
        <v>122.48040161244887</v>
      </c>
      <c r="AR4" s="51">
        <v>123.37502678456114</v>
      </c>
      <c r="AS4" s="51">
        <v>124.12327763918704</v>
      </c>
      <c r="AT4" s="51">
        <v>125.41567398728598</v>
      </c>
      <c r="AU4" s="51">
        <v>124.24402542682689</v>
      </c>
      <c r="AV4" s="51">
        <v>123.93166226626887</v>
      </c>
      <c r="AW4" s="51">
        <v>123.37993434352796</v>
      </c>
      <c r="AX4" s="51">
        <v>123.60500556495738</v>
      </c>
      <c r="AY4" s="51">
        <v>122.62961494610026</v>
      </c>
      <c r="AZ4" s="51">
        <v>122.16696862306738</v>
      </c>
      <c r="BA4" s="51">
        <v>123.15514502627586</v>
      </c>
      <c r="BB4" s="51">
        <v>123.93832251788812</v>
      </c>
      <c r="BC4" s="51">
        <v>123.72077607413377</v>
      </c>
      <c r="BD4" s="51">
        <v>121.64018346627203</v>
      </c>
      <c r="BE4" s="51">
        <v>121.27254131365102</v>
      </c>
      <c r="BF4" s="51">
        <v>121.16229832914196</v>
      </c>
      <c r="BG4" s="51">
        <v>121.09289511049228</v>
      </c>
      <c r="BH4" s="51">
        <v>121.29802807243294</v>
      </c>
      <c r="BI4" s="39">
        <v>122.12077509877939</v>
      </c>
      <c r="BJ4" s="209"/>
      <c r="BK4" s="51"/>
      <c r="BL4" s="51"/>
      <c r="BM4" s="51"/>
      <c r="BN4" s="51"/>
      <c r="BO4" s="51"/>
      <c r="BP4" s="51"/>
    </row>
    <row r="5" spans="1:232" x14ac:dyDescent="0.2">
      <c r="A5" s="20" t="str">
        <f t="shared" si="0"/>
        <v>mwg_a_gg_QU_4</v>
      </c>
      <c r="B5" s="19" t="s">
        <v>3505</v>
      </c>
      <c r="C5" s="19" t="s">
        <v>503</v>
      </c>
      <c r="D5" s="19">
        <v>4</v>
      </c>
      <c r="E5" s="21">
        <v>100</v>
      </c>
      <c r="F5" s="21">
        <v>97.875104711825045</v>
      </c>
      <c r="G5" s="21">
        <v>97.564870327900337</v>
      </c>
      <c r="H5" s="21">
        <v>99.052032985040526</v>
      </c>
      <c r="I5" s="21">
        <v>99.747237510666267</v>
      </c>
      <c r="J5" s="21">
        <v>100.63050675714766</v>
      </c>
      <c r="K5" s="21">
        <v>98.38971285827563</v>
      </c>
      <c r="L5" s="21">
        <v>97.079851687002289</v>
      </c>
      <c r="M5" s="21">
        <v>94.161204244922729</v>
      </c>
      <c r="N5" s="21">
        <v>93.155459098320705</v>
      </c>
      <c r="O5" s="21">
        <v>91.663114054069595</v>
      </c>
      <c r="P5" s="21">
        <v>90.09235010631069</v>
      </c>
      <c r="Q5" s="21">
        <v>89.186367479042588</v>
      </c>
      <c r="R5" s="21">
        <v>89.34533790557839</v>
      </c>
      <c r="S5" s="21">
        <v>90.62967402234456</v>
      </c>
      <c r="T5" s="21">
        <v>91.765213897112559</v>
      </c>
      <c r="U5" s="21">
        <v>92.876520334088994</v>
      </c>
      <c r="V5" s="21">
        <v>93.274084973224831</v>
      </c>
      <c r="W5" s="21">
        <v>93.505741048611071</v>
      </c>
      <c r="X5" s="21">
        <v>95.397047216047</v>
      </c>
      <c r="Y5" s="21">
        <v>97.588872746049347</v>
      </c>
      <c r="Z5" s="21">
        <v>100.31634705401929</v>
      </c>
      <c r="AA5" s="21">
        <v>101.67695242505523</v>
      </c>
      <c r="AB5" s="21">
        <v>101.04262125517202</v>
      </c>
      <c r="AC5" s="21">
        <v>99.400370289986597</v>
      </c>
      <c r="AD5" s="21">
        <v>95.402500371556741</v>
      </c>
      <c r="AE5" s="21">
        <v>93.586253436020868</v>
      </c>
      <c r="AF5" s="21">
        <v>93.299940933989475</v>
      </c>
      <c r="AG5" s="21">
        <v>96.234562465413887</v>
      </c>
      <c r="AH5" s="21">
        <v>99.814402483974092</v>
      </c>
      <c r="AI5" s="21">
        <v>101.96277500721881</v>
      </c>
      <c r="AJ5" s="21">
        <v>102.41067256479015</v>
      </c>
      <c r="AK5" s="51">
        <v>103.51120777397797</v>
      </c>
      <c r="AL5" s="51">
        <v>103.29098293467386</v>
      </c>
      <c r="AM5" s="51">
        <v>102.19608818401768</v>
      </c>
      <c r="AN5" s="51">
        <v>100.29229115894988</v>
      </c>
      <c r="AO5" s="51">
        <v>100.12732140837393</v>
      </c>
      <c r="AP5" s="51">
        <v>101.16758205035062</v>
      </c>
      <c r="AQ5" s="51">
        <v>100.83520829228225</v>
      </c>
      <c r="AR5" s="51">
        <v>101.69610646228399</v>
      </c>
      <c r="AS5" s="51">
        <v>102.05738719223841</v>
      </c>
      <c r="AT5" s="51">
        <v>102.86719848693315</v>
      </c>
      <c r="AU5" s="51">
        <v>100.90960863468365</v>
      </c>
      <c r="AV5" s="51">
        <v>99.915399789644212</v>
      </c>
      <c r="AW5" s="51">
        <v>100.60140844084493</v>
      </c>
      <c r="AX5" s="51">
        <v>103.30647870708431</v>
      </c>
      <c r="AY5" s="51">
        <v>104.364890266769</v>
      </c>
      <c r="AZ5" s="51">
        <v>103.26073971780403</v>
      </c>
      <c r="BA5" s="51">
        <v>103.54879996200322</v>
      </c>
      <c r="BB5" s="51">
        <v>103.86940602738251</v>
      </c>
      <c r="BC5" s="51">
        <v>104.42535873803438</v>
      </c>
      <c r="BD5" s="51">
        <v>101.43228317056507</v>
      </c>
      <c r="BE5" s="51">
        <v>99.497495100280275</v>
      </c>
      <c r="BF5" s="51">
        <v>98.284428156135633</v>
      </c>
      <c r="BG5" s="51">
        <v>98.694976473535164</v>
      </c>
      <c r="BH5" s="51">
        <v>98.894492351038494</v>
      </c>
      <c r="BI5" s="39">
        <v>98.370162161397914</v>
      </c>
      <c r="BJ5" s="209"/>
      <c r="BK5" s="51"/>
      <c r="BL5" s="51"/>
      <c r="BM5" s="51"/>
      <c r="BN5" s="51"/>
      <c r="BO5" s="51"/>
      <c r="BP5" s="51"/>
    </row>
    <row r="6" spans="1:232" x14ac:dyDescent="0.2">
      <c r="A6" s="20" t="str">
        <f t="shared" si="0"/>
        <v>mwg_a_gg_QU_5</v>
      </c>
      <c r="B6" s="19" t="s">
        <v>3505</v>
      </c>
      <c r="C6" s="19" t="s">
        <v>503</v>
      </c>
      <c r="D6" s="19">
        <v>5</v>
      </c>
      <c r="E6" s="21">
        <v>100</v>
      </c>
      <c r="F6" s="21">
        <v>101.19926441943183</v>
      </c>
      <c r="G6" s="21">
        <v>101.89012145682392</v>
      </c>
      <c r="H6" s="21">
        <v>103.48386493299522</v>
      </c>
      <c r="I6" s="21">
        <v>103.99560815589581</v>
      </c>
      <c r="J6" s="21">
        <v>108.4799389906883</v>
      </c>
      <c r="K6" s="21">
        <v>113.07996662787453</v>
      </c>
      <c r="L6" s="21">
        <v>118.04306756137538</v>
      </c>
      <c r="M6" s="21">
        <v>118.34629998640882</v>
      </c>
      <c r="N6" s="21">
        <v>117.98072355147944</v>
      </c>
      <c r="O6" s="21">
        <v>116.84617310029977</v>
      </c>
      <c r="P6" s="21">
        <v>115.67873348135406</v>
      </c>
      <c r="Q6" s="21">
        <v>114.25105044756504</v>
      </c>
      <c r="R6" s="21">
        <v>113.98250114015239</v>
      </c>
      <c r="S6" s="21">
        <v>114.91271182562976</v>
      </c>
      <c r="T6" s="21">
        <v>116.09111245330905</v>
      </c>
      <c r="U6" s="21">
        <v>118.39022477203405</v>
      </c>
      <c r="V6" s="21">
        <v>120.66165343380095</v>
      </c>
      <c r="W6" s="21">
        <v>123.29601339224313</v>
      </c>
      <c r="X6" s="21">
        <v>126.36765617835914</v>
      </c>
      <c r="Y6" s="21">
        <v>129.0525636590076</v>
      </c>
      <c r="Z6" s="21">
        <v>130.93074639918913</v>
      </c>
      <c r="AA6" s="21">
        <v>131.21159646168567</v>
      </c>
      <c r="AB6" s="21">
        <v>129.57677161419437</v>
      </c>
      <c r="AC6" s="21">
        <v>127.92925209670467</v>
      </c>
      <c r="AD6" s="21">
        <v>124.9767000423643</v>
      </c>
      <c r="AE6" s="21">
        <v>125.2011075287441</v>
      </c>
      <c r="AF6" s="21">
        <v>126.63590830785843</v>
      </c>
      <c r="AG6" s="21">
        <v>130.29946162724676</v>
      </c>
      <c r="AH6" s="21">
        <v>133.36262229889167</v>
      </c>
      <c r="AI6" s="21">
        <v>133.71688681889736</v>
      </c>
      <c r="AJ6" s="21">
        <v>132.59671620270041</v>
      </c>
      <c r="AK6" s="51">
        <v>132.41198123960072</v>
      </c>
      <c r="AL6" s="51">
        <v>134.92721067635171</v>
      </c>
      <c r="AM6" s="51">
        <v>137.62488396000012</v>
      </c>
      <c r="AN6" s="51">
        <v>138.7584678025548</v>
      </c>
      <c r="AO6" s="51">
        <v>136.17039671172392</v>
      </c>
      <c r="AP6" s="51">
        <v>132.24920774490565</v>
      </c>
      <c r="AQ6" s="51">
        <v>127.58219655397409</v>
      </c>
      <c r="AR6" s="51">
        <v>126.87248642465278</v>
      </c>
      <c r="AS6" s="51">
        <v>127.5174703433659</v>
      </c>
      <c r="AT6" s="51">
        <v>129.72469814409408</v>
      </c>
      <c r="AU6" s="51">
        <v>129.02964528283886</v>
      </c>
      <c r="AV6" s="51">
        <v>129.99448495360602</v>
      </c>
      <c r="AW6" s="51">
        <v>129.93026936147123</v>
      </c>
      <c r="AX6" s="51">
        <v>131.63098404630753</v>
      </c>
      <c r="AY6" s="51">
        <v>130.81099692509571</v>
      </c>
      <c r="AZ6" s="51">
        <v>130.79880924124839</v>
      </c>
      <c r="BA6" s="51">
        <v>131.26025005917668</v>
      </c>
      <c r="BB6" s="51">
        <v>131.2183934806375</v>
      </c>
      <c r="BC6" s="51">
        <v>130.62913648745788</v>
      </c>
      <c r="BD6" s="51">
        <v>127.50617050134581</v>
      </c>
      <c r="BE6" s="51">
        <v>125.41992243225836</v>
      </c>
      <c r="BF6" s="51">
        <v>122.94593212021034</v>
      </c>
      <c r="BG6" s="51">
        <v>122.48675111738812</v>
      </c>
      <c r="BH6" s="51">
        <v>123.95312740512885</v>
      </c>
      <c r="BI6" s="39">
        <v>126.99240318593765</v>
      </c>
      <c r="BJ6" s="209"/>
      <c r="BK6" s="51"/>
      <c r="BL6" s="51"/>
      <c r="BM6" s="51"/>
      <c r="BN6" s="51"/>
      <c r="BO6" s="51"/>
      <c r="BP6" s="51"/>
    </row>
    <row r="7" spans="1:232" x14ac:dyDescent="0.2">
      <c r="A7" s="20" t="str">
        <f t="shared" si="0"/>
        <v>mwg_a_gg_QU_6</v>
      </c>
      <c r="B7" s="19" t="s">
        <v>3505</v>
      </c>
      <c r="C7" s="19" t="s">
        <v>503</v>
      </c>
      <c r="D7" s="19">
        <v>6</v>
      </c>
      <c r="E7" s="21">
        <v>100</v>
      </c>
      <c r="F7" s="21">
        <v>97.976712651193836</v>
      </c>
      <c r="G7" s="21">
        <v>96.542718847060556</v>
      </c>
      <c r="H7" s="21">
        <v>97.605958012668168</v>
      </c>
      <c r="I7" s="21">
        <v>97.249444360247637</v>
      </c>
      <c r="J7" s="21">
        <v>101.8880964176963</v>
      </c>
      <c r="K7" s="21">
        <v>106.27027197077014</v>
      </c>
      <c r="L7" s="21">
        <v>110.94682528904822</v>
      </c>
      <c r="M7" s="21">
        <v>110.50543176183938</v>
      </c>
      <c r="N7" s="21">
        <v>109.51731820549446</v>
      </c>
      <c r="O7" s="21">
        <v>108.13811124429613</v>
      </c>
      <c r="P7" s="21">
        <v>107.05349255320778</v>
      </c>
      <c r="Q7" s="21">
        <v>105.93929790849246</v>
      </c>
      <c r="R7" s="21">
        <v>105.42995379919648</v>
      </c>
      <c r="S7" s="21">
        <v>105.80638723986247</v>
      </c>
      <c r="T7" s="21">
        <v>106.49110539807431</v>
      </c>
      <c r="U7" s="21">
        <v>108.20660109104806</v>
      </c>
      <c r="V7" s="21">
        <v>108.18815072121821</v>
      </c>
      <c r="W7" s="21">
        <v>108.95590153399189</v>
      </c>
      <c r="X7" s="21">
        <v>109.62436347520081</v>
      </c>
      <c r="Y7" s="21">
        <v>110.58219693555974</v>
      </c>
      <c r="Z7" s="21">
        <v>110.63321504999597</v>
      </c>
      <c r="AA7" s="21">
        <v>110.58882690792412</v>
      </c>
      <c r="AB7" s="21">
        <v>110.48385852209623</v>
      </c>
      <c r="AC7" s="21">
        <v>111.17619810431565</v>
      </c>
      <c r="AD7" s="21">
        <v>111.10379383041555</v>
      </c>
      <c r="AE7" s="21">
        <v>113.44166091467592</v>
      </c>
      <c r="AF7" s="21">
        <v>114.55414370254566</v>
      </c>
      <c r="AG7" s="21">
        <v>116.18408952820943</v>
      </c>
      <c r="AH7" s="21">
        <v>117.3219908035871</v>
      </c>
      <c r="AI7" s="21">
        <v>117.23991917699004</v>
      </c>
      <c r="AJ7" s="21">
        <v>117.05272941361245</v>
      </c>
      <c r="AK7" s="51">
        <v>117.52378899816902</v>
      </c>
      <c r="AL7" s="51">
        <v>119.39895415034353</v>
      </c>
      <c r="AM7" s="51">
        <v>120.65340821495209</v>
      </c>
      <c r="AN7" s="51">
        <v>120.50461699872204</v>
      </c>
      <c r="AO7" s="51">
        <v>118.91116017808899</v>
      </c>
      <c r="AP7" s="51">
        <v>119.37879575471247</v>
      </c>
      <c r="AQ7" s="51">
        <v>119.09935420212389</v>
      </c>
      <c r="AR7" s="51">
        <v>121.11924813340522</v>
      </c>
      <c r="AS7" s="51">
        <v>121.34110105877245</v>
      </c>
      <c r="AT7" s="51">
        <v>122.99885428550016</v>
      </c>
      <c r="AU7" s="51">
        <v>121.78636890281159</v>
      </c>
      <c r="AV7" s="51">
        <v>119.47541015225363</v>
      </c>
      <c r="AW7" s="51">
        <v>116.91545339661394</v>
      </c>
      <c r="AX7" s="51">
        <v>115.49292095597355</v>
      </c>
      <c r="AY7" s="51">
        <v>112.98562062388696</v>
      </c>
      <c r="AZ7" s="51">
        <v>111.13058766244571</v>
      </c>
      <c r="BA7" s="51">
        <v>112.05976827422877</v>
      </c>
      <c r="BB7" s="51">
        <v>113.27041695320366</v>
      </c>
      <c r="BC7" s="51">
        <v>112.95146970936035</v>
      </c>
      <c r="BD7" s="51">
        <v>110.34506249174296</v>
      </c>
      <c r="BE7" s="51">
        <v>109.53861215347484</v>
      </c>
      <c r="BF7" s="51">
        <v>110.32540273599666</v>
      </c>
      <c r="BG7" s="51">
        <v>111.33357030703064</v>
      </c>
      <c r="BH7" s="51">
        <v>112.77177438454368</v>
      </c>
      <c r="BI7" s="39">
        <v>113.33401390103673</v>
      </c>
      <c r="BJ7" s="209"/>
      <c r="BK7" s="51"/>
      <c r="BL7" s="51"/>
      <c r="BM7" s="51"/>
      <c r="BN7" s="51"/>
      <c r="BO7" s="51"/>
      <c r="BP7" s="51"/>
    </row>
    <row r="8" spans="1:232" x14ac:dyDescent="0.2">
      <c r="A8" s="20" t="str">
        <f t="shared" si="0"/>
        <v>mwg_a_gg_QU_7</v>
      </c>
      <c r="B8" s="19" t="s">
        <v>3505</v>
      </c>
      <c r="C8" s="19" t="s">
        <v>503</v>
      </c>
      <c r="D8" s="19">
        <v>7</v>
      </c>
      <c r="E8" s="21">
        <v>100</v>
      </c>
      <c r="F8" s="21">
        <v>99.822363162447161</v>
      </c>
      <c r="G8" s="21">
        <v>100.61298631052756</v>
      </c>
      <c r="H8" s="21">
        <v>101.965649300785</v>
      </c>
      <c r="I8" s="21">
        <v>103.94932736616848</v>
      </c>
      <c r="J8" s="21">
        <v>106.25596964020947</v>
      </c>
      <c r="K8" s="21">
        <v>105.37101174956274</v>
      </c>
      <c r="L8" s="21">
        <v>104.83160554246597</v>
      </c>
      <c r="M8" s="21">
        <v>101.62423722635214</v>
      </c>
      <c r="N8" s="21">
        <v>100.35128676821438</v>
      </c>
      <c r="O8" s="21">
        <v>98.624448358316315</v>
      </c>
      <c r="P8" s="21">
        <v>97.025012937008469</v>
      </c>
      <c r="Q8" s="21">
        <v>95.884516673584912</v>
      </c>
      <c r="R8" s="21">
        <v>95.515458550725796</v>
      </c>
      <c r="S8" s="21">
        <v>96.185954776147241</v>
      </c>
      <c r="T8" s="21">
        <v>97.319945074773841</v>
      </c>
      <c r="U8" s="21">
        <v>100.85892619502816</v>
      </c>
      <c r="V8" s="21">
        <v>104.68559971791468</v>
      </c>
      <c r="W8" s="21">
        <v>106.86095333943119</v>
      </c>
      <c r="X8" s="21">
        <v>107.93457792594241</v>
      </c>
      <c r="Y8" s="21">
        <v>108.04712563267553</v>
      </c>
      <c r="Z8" s="21">
        <v>110.43155492160373</v>
      </c>
      <c r="AA8" s="21">
        <v>110.9129572004769</v>
      </c>
      <c r="AB8" s="21">
        <v>110.0571656175229</v>
      </c>
      <c r="AC8" s="21">
        <v>108.54470292710967</v>
      </c>
      <c r="AD8" s="21">
        <v>107.01085945251047</v>
      </c>
      <c r="AE8" s="21">
        <v>107.67063384032012</v>
      </c>
      <c r="AF8" s="21">
        <v>106.537971150735</v>
      </c>
      <c r="AG8" s="21">
        <v>106.7087705852565</v>
      </c>
      <c r="AH8" s="21">
        <v>106.85860478248087</v>
      </c>
      <c r="AI8" s="21">
        <v>107.33927293749726</v>
      </c>
      <c r="AJ8" s="21">
        <v>106.7543844900673</v>
      </c>
      <c r="AK8" s="51">
        <v>107.45755132530655</v>
      </c>
      <c r="AL8" s="51">
        <v>109.82072933312088</v>
      </c>
      <c r="AM8" s="51">
        <v>113.45835611889703</v>
      </c>
      <c r="AN8" s="51">
        <v>115.63472395720362</v>
      </c>
      <c r="AO8" s="51">
        <v>115.41997366221398</v>
      </c>
      <c r="AP8" s="51">
        <v>111.34365078130433</v>
      </c>
      <c r="AQ8" s="51">
        <v>106.64367483051517</v>
      </c>
      <c r="AR8" s="51">
        <v>104.98277102288857</v>
      </c>
      <c r="AS8" s="51">
        <v>106.45497294399574</v>
      </c>
      <c r="AT8" s="51">
        <v>108.95536649223084</v>
      </c>
      <c r="AU8" s="51">
        <v>108.46053508500741</v>
      </c>
      <c r="AV8" s="51">
        <v>108.02427589908753</v>
      </c>
      <c r="AW8" s="51">
        <v>106.73249940439005</v>
      </c>
      <c r="AX8" s="51">
        <v>106.99845543489117</v>
      </c>
      <c r="AY8" s="51">
        <v>106.003081550251</v>
      </c>
      <c r="AZ8" s="51">
        <v>106.24239491451435</v>
      </c>
      <c r="BA8" s="51">
        <v>108.28010993464018</v>
      </c>
      <c r="BB8" s="51">
        <v>110.2311446200758</v>
      </c>
      <c r="BC8" s="51">
        <v>110.48566889508824</v>
      </c>
      <c r="BD8" s="51">
        <v>108.20661528213743</v>
      </c>
      <c r="BE8" s="51">
        <v>106.44297204341149</v>
      </c>
      <c r="BF8" s="51">
        <v>106.36268189838007</v>
      </c>
      <c r="BG8" s="51">
        <v>106.27384349902565</v>
      </c>
      <c r="BH8" s="51">
        <v>106.95933963301222</v>
      </c>
      <c r="BI8" s="39">
        <v>106.50233942448266</v>
      </c>
      <c r="BJ8" s="209"/>
      <c r="BK8" s="51"/>
      <c r="BL8" s="51"/>
      <c r="BM8" s="51"/>
      <c r="BN8" s="51"/>
      <c r="BO8" s="51"/>
      <c r="BP8" s="51"/>
    </row>
    <row r="9" spans="1:232" x14ac:dyDescent="0.2">
      <c r="A9" s="20" t="str">
        <f t="shared" si="0"/>
        <v>mwg_a_gg_QU_8</v>
      </c>
      <c r="B9" s="19" t="s">
        <v>3505</v>
      </c>
      <c r="C9" s="19" t="s">
        <v>503</v>
      </c>
      <c r="D9" s="19">
        <v>8</v>
      </c>
      <c r="E9" s="21">
        <v>100</v>
      </c>
      <c r="F9" s="21">
        <v>100.2520609697318</v>
      </c>
      <c r="G9" s="21">
        <v>100.91322174484215</v>
      </c>
      <c r="H9" s="21">
        <v>102.55529527625193</v>
      </c>
      <c r="I9" s="21">
        <v>103.90035973580301</v>
      </c>
      <c r="J9" s="21">
        <v>107.12895514511156</v>
      </c>
      <c r="K9" s="21">
        <v>108.41314602865526</v>
      </c>
      <c r="L9" s="21">
        <v>110.44682062734357</v>
      </c>
      <c r="M9" s="21">
        <v>109.89611368246398</v>
      </c>
      <c r="N9" s="21">
        <v>109.94340445060588</v>
      </c>
      <c r="O9" s="21">
        <v>108.54090528941403</v>
      </c>
      <c r="P9" s="21">
        <v>106.08505606672304</v>
      </c>
      <c r="Q9" s="21">
        <v>104.28509073196925</v>
      </c>
      <c r="R9" s="21">
        <v>103.82237741725002</v>
      </c>
      <c r="S9" s="21">
        <v>104.9444154760604</v>
      </c>
      <c r="T9" s="21">
        <v>106.05579810540219</v>
      </c>
      <c r="U9" s="21">
        <v>107.28699318395822</v>
      </c>
      <c r="V9" s="21">
        <v>108.13362476748624</v>
      </c>
      <c r="W9" s="21">
        <v>108.0875543893596</v>
      </c>
      <c r="X9" s="21">
        <v>108.65447261053119</v>
      </c>
      <c r="Y9" s="21">
        <v>109.25490680531971</v>
      </c>
      <c r="Z9" s="21">
        <v>110.73226299512696</v>
      </c>
      <c r="AA9" s="21">
        <v>112.88884663476254</v>
      </c>
      <c r="AB9" s="21">
        <v>113.18810057505402</v>
      </c>
      <c r="AC9" s="21">
        <v>114.35474343745396</v>
      </c>
      <c r="AD9" s="21">
        <v>113.43035311567577</v>
      </c>
      <c r="AE9" s="21">
        <v>115.03951885989069</v>
      </c>
      <c r="AF9" s="21">
        <v>115.94019131856258</v>
      </c>
      <c r="AG9" s="21">
        <v>118.57155580376411</v>
      </c>
      <c r="AH9" s="21">
        <v>120.37984921550036</v>
      </c>
      <c r="AI9" s="21">
        <v>121.15888185243254</v>
      </c>
      <c r="AJ9" s="21">
        <v>121.27145726331302</v>
      </c>
      <c r="AK9" s="51">
        <v>123.35492048554948</v>
      </c>
      <c r="AL9" s="51">
        <v>126.28902883886194</v>
      </c>
      <c r="AM9" s="51">
        <v>128.24812944061838</v>
      </c>
      <c r="AN9" s="51">
        <v>128.62102880563938</v>
      </c>
      <c r="AO9" s="51">
        <v>127.0483455426177</v>
      </c>
      <c r="AP9" s="51">
        <v>124.56409264882377</v>
      </c>
      <c r="AQ9" s="51">
        <v>121.17161067088767</v>
      </c>
      <c r="AR9" s="51">
        <v>121.15242642332679</v>
      </c>
      <c r="AS9" s="51">
        <v>122.22513998606571</v>
      </c>
      <c r="AT9" s="51">
        <v>124.85196616460284</v>
      </c>
      <c r="AU9" s="51">
        <v>124.17578967364595</v>
      </c>
      <c r="AV9" s="51">
        <v>123.6689920747059</v>
      </c>
      <c r="AW9" s="51">
        <v>122.43762437087243</v>
      </c>
      <c r="AX9" s="51">
        <v>122.74654783826132</v>
      </c>
      <c r="AY9" s="51">
        <v>121.22033101544871</v>
      </c>
      <c r="AZ9" s="51">
        <v>120.82492961871405</v>
      </c>
      <c r="BA9" s="51">
        <v>121.71898832745688</v>
      </c>
      <c r="BB9" s="51">
        <v>123.38895534074965</v>
      </c>
      <c r="BC9" s="51">
        <v>122.73687237643828</v>
      </c>
      <c r="BD9" s="51">
        <v>119.80799868898309</v>
      </c>
      <c r="BE9" s="51">
        <v>117.57641716651933</v>
      </c>
      <c r="BF9" s="51">
        <v>116.83150274993226</v>
      </c>
      <c r="BG9" s="51">
        <v>117.91080938447692</v>
      </c>
      <c r="BH9" s="51">
        <v>120.1664635900612</v>
      </c>
      <c r="BI9" s="39">
        <v>122.54559066275705</v>
      </c>
      <c r="BJ9" s="209"/>
      <c r="BK9" s="51"/>
      <c r="BL9" s="51"/>
      <c r="BM9" s="51"/>
      <c r="BN9" s="51"/>
      <c r="BO9" s="51"/>
      <c r="BP9" s="51"/>
    </row>
    <row r="10" spans="1:232" x14ac:dyDescent="0.2">
      <c r="A10" s="20" t="str">
        <f t="shared" si="0"/>
        <v>mwg_a_gg_QU_9</v>
      </c>
      <c r="B10" s="19" t="s">
        <v>3505</v>
      </c>
      <c r="C10" s="19" t="s">
        <v>503</v>
      </c>
      <c r="D10" s="19">
        <v>9</v>
      </c>
      <c r="E10" s="21">
        <v>100</v>
      </c>
      <c r="F10" s="21">
        <v>99.101833703275076</v>
      </c>
      <c r="G10" s="21">
        <v>99.899188446536982</v>
      </c>
      <c r="H10" s="21">
        <v>101.70090335445241</v>
      </c>
      <c r="I10" s="21">
        <v>103.18461827271558</v>
      </c>
      <c r="J10" s="21">
        <v>106.10475017950149</v>
      </c>
      <c r="K10" s="21">
        <v>107.34686483944347</v>
      </c>
      <c r="L10" s="21">
        <v>109.42752356786987</v>
      </c>
      <c r="M10" s="21">
        <v>107.47070909925539</v>
      </c>
      <c r="N10" s="21">
        <v>107.22870436711302</v>
      </c>
      <c r="O10" s="21">
        <v>106.18416965004921</v>
      </c>
      <c r="P10" s="21">
        <v>105.23674932036518</v>
      </c>
      <c r="Q10" s="21">
        <v>103.46340526455241</v>
      </c>
      <c r="R10" s="21">
        <v>102.81028982080706</v>
      </c>
      <c r="S10" s="21">
        <v>103.46674370225446</v>
      </c>
      <c r="T10" s="21">
        <v>104.16316768678659</v>
      </c>
      <c r="U10" s="21">
        <v>105.63211664309317</v>
      </c>
      <c r="V10" s="21">
        <v>105.86326196471204</v>
      </c>
      <c r="W10" s="21">
        <v>106.88268322153554</v>
      </c>
      <c r="X10" s="21">
        <v>108.73994827595889</v>
      </c>
      <c r="Y10" s="21">
        <v>111.73095201373053</v>
      </c>
      <c r="Z10" s="21">
        <v>114.25251477916231</v>
      </c>
      <c r="AA10" s="21">
        <v>114.91239926634033</v>
      </c>
      <c r="AB10" s="21">
        <v>114.79809413358608</v>
      </c>
      <c r="AC10" s="21">
        <v>114.71439416502396</v>
      </c>
      <c r="AD10" s="21">
        <v>114.24102685062054</v>
      </c>
      <c r="AE10" s="21">
        <v>115.14799473646582</v>
      </c>
      <c r="AF10" s="21">
        <v>115.93670885214141</v>
      </c>
      <c r="AG10" s="21">
        <v>117.27056645650248</v>
      </c>
      <c r="AH10" s="21">
        <v>117.20447736192398</v>
      </c>
      <c r="AI10" s="21">
        <v>116.11082254760072</v>
      </c>
      <c r="AJ10" s="21">
        <v>114.76384255699197</v>
      </c>
      <c r="AK10" s="51">
        <v>115.65106638038053</v>
      </c>
      <c r="AL10" s="51">
        <v>117.16312350812832</v>
      </c>
      <c r="AM10" s="51">
        <v>119.01587505795688</v>
      </c>
      <c r="AN10" s="51">
        <v>118.2826654331361</v>
      </c>
      <c r="AO10" s="51">
        <v>117.52422018341213</v>
      </c>
      <c r="AP10" s="51">
        <v>116.58492951652038</v>
      </c>
      <c r="AQ10" s="51">
        <v>116.25606927882278</v>
      </c>
      <c r="AR10" s="51">
        <v>117.4304963440465</v>
      </c>
      <c r="AS10" s="51">
        <v>117.93252911661176</v>
      </c>
      <c r="AT10" s="51">
        <v>118.6648849430325</v>
      </c>
      <c r="AU10" s="51">
        <v>116.44917941915041</v>
      </c>
      <c r="AV10" s="51">
        <v>115.64411910629836</v>
      </c>
      <c r="AW10" s="51">
        <v>114.71033592966808</v>
      </c>
      <c r="AX10" s="51">
        <v>114.89355735736511</v>
      </c>
      <c r="AY10" s="51">
        <v>114.97925886005716</v>
      </c>
      <c r="AZ10" s="51">
        <v>116.4717230638975</v>
      </c>
      <c r="BA10" s="51">
        <v>119.69823560094643</v>
      </c>
      <c r="BB10" s="51">
        <v>121.54411735902319</v>
      </c>
      <c r="BC10" s="51">
        <v>121.77451442448358</v>
      </c>
      <c r="BD10" s="51">
        <v>119.34115708913509</v>
      </c>
      <c r="BE10" s="51">
        <v>117.57205841300539</v>
      </c>
      <c r="BF10" s="51">
        <v>115.81035097375337</v>
      </c>
      <c r="BG10" s="51">
        <v>115.38946649483712</v>
      </c>
      <c r="BH10" s="51">
        <v>115.83685727011168</v>
      </c>
      <c r="BI10" s="39">
        <v>117.01150394513959</v>
      </c>
      <c r="BJ10" s="209"/>
      <c r="BK10" s="51"/>
      <c r="BL10" s="51"/>
      <c r="BM10" s="51"/>
      <c r="BN10" s="51"/>
      <c r="BO10" s="51"/>
      <c r="BP10" s="51"/>
    </row>
    <row r="11" spans="1:232" x14ac:dyDescent="0.2">
      <c r="A11" s="20" t="str">
        <f t="shared" si="0"/>
        <v>mwg_a_gg_QU_10</v>
      </c>
      <c r="B11" s="19" t="s">
        <v>3505</v>
      </c>
      <c r="C11" s="19" t="s">
        <v>503</v>
      </c>
      <c r="D11" s="19">
        <v>10</v>
      </c>
      <c r="E11" s="21">
        <v>100</v>
      </c>
      <c r="F11" s="21">
        <v>93.849882256866223</v>
      </c>
      <c r="G11" s="21">
        <v>89.751357601940128</v>
      </c>
      <c r="H11" s="21">
        <v>89.300045249871303</v>
      </c>
      <c r="I11" s="21">
        <v>88.89876678343262</v>
      </c>
      <c r="J11" s="21">
        <v>91.714416102821417</v>
      </c>
      <c r="K11" s="21">
        <v>93.59219013374782</v>
      </c>
      <c r="L11" s="21">
        <v>95.835767744183769</v>
      </c>
      <c r="M11" s="21">
        <v>95.003788185020554</v>
      </c>
      <c r="N11" s="21">
        <v>94.604049904771969</v>
      </c>
      <c r="O11" s="21">
        <v>93.74581254952723</v>
      </c>
      <c r="P11" s="21">
        <v>93.00140828860907</v>
      </c>
      <c r="Q11" s="21">
        <v>92.109100806438406</v>
      </c>
      <c r="R11" s="21">
        <v>91.908650191357765</v>
      </c>
      <c r="S11" s="21">
        <v>92.454379510233252</v>
      </c>
      <c r="T11" s="21">
        <v>93.115232275442892</v>
      </c>
      <c r="U11" s="21">
        <v>94.556133757298724</v>
      </c>
      <c r="V11" s="21">
        <v>95.361678067728391</v>
      </c>
      <c r="W11" s="21">
        <v>95.42910607247488</v>
      </c>
      <c r="X11" s="21">
        <v>95.360154740349728</v>
      </c>
      <c r="Y11" s="21">
        <v>95.345092746282603</v>
      </c>
      <c r="Z11" s="21">
        <v>96.220949379265448</v>
      </c>
      <c r="AA11" s="21">
        <v>97.009739756905404</v>
      </c>
      <c r="AB11" s="21">
        <v>96.661915963955508</v>
      </c>
      <c r="AC11" s="21">
        <v>96.529535954528527</v>
      </c>
      <c r="AD11" s="21">
        <v>95.185515858500068</v>
      </c>
      <c r="AE11" s="21">
        <v>95.559850584113363</v>
      </c>
      <c r="AF11" s="21">
        <v>95.469240003869785</v>
      </c>
      <c r="AG11" s="21">
        <v>96.39156331049459</v>
      </c>
      <c r="AH11" s="21">
        <v>97.123690403265982</v>
      </c>
      <c r="AI11" s="21">
        <v>97.575183210853666</v>
      </c>
      <c r="AJ11" s="21">
        <v>97.911981832329801</v>
      </c>
      <c r="AK11" s="51">
        <v>99.581882619235685</v>
      </c>
      <c r="AL11" s="51">
        <v>101.04946302503511</v>
      </c>
      <c r="AM11" s="51">
        <v>102.51103466802432</v>
      </c>
      <c r="AN11" s="51">
        <v>102.12261334460891</v>
      </c>
      <c r="AO11" s="51">
        <v>101.5029433552159</v>
      </c>
      <c r="AP11" s="51">
        <v>101.02150467457822</v>
      </c>
      <c r="AQ11" s="51">
        <v>100.89158508144006</v>
      </c>
      <c r="AR11" s="51">
        <v>102.06274431983847</v>
      </c>
      <c r="AS11" s="51">
        <v>102.36440874795562</v>
      </c>
      <c r="AT11" s="51">
        <v>103.04617751698861</v>
      </c>
      <c r="AU11" s="51">
        <v>102.27593463740078</v>
      </c>
      <c r="AV11" s="51">
        <v>101.84724511499974</v>
      </c>
      <c r="AW11" s="51">
        <v>101.21286646496753</v>
      </c>
      <c r="AX11" s="51">
        <v>101.23176400185093</v>
      </c>
      <c r="AY11" s="51">
        <v>100.582003462733</v>
      </c>
      <c r="AZ11" s="51">
        <v>100.33956601982901</v>
      </c>
      <c r="BA11" s="51">
        <v>101.33173847961579</v>
      </c>
      <c r="BB11" s="51">
        <v>102.47774056780941</v>
      </c>
      <c r="BC11" s="51">
        <v>102.43363572778999</v>
      </c>
      <c r="BD11" s="51">
        <v>100.68995408290591</v>
      </c>
      <c r="BE11" s="51">
        <v>99.385359577434642</v>
      </c>
      <c r="BF11" s="51">
        <v>98.947343449017339</v>
      </c>
      <c r="BG11" s="51">
        <v>99.028850281874</v>
      </c>
      <c r="BH11" s="51">
        <v>99.826934216263609</v>
      </c>
      <c r="BI11" s="39">
        <v>100.82795860142819</v>
      </c>
      <c r="BJ11" s="209"/>
      <c r="BK11" s="51"/>
      <c r="BL11" s="51"/>
      <c r="BM11" s="51"/>
      <c r="BN11" s="51"/>
      <c r="BO11" s="51"/>
      <c r="BP11" s="51"/>
    </row>
    <row r="12" spans="1:232" x14ac:dyDescent="0.2">
      <c r="A12" s="20" t="str">
        <f t="shared" si="0"/>
        <v>mwg_a_gg_QU_11</v>
      </c>
      <c r="B12" s="19" t="s">
        <v>3505</v>
      </c>
      <c r="C12" s="19" t="s">
        <v>503</v>
      </c>
      <c r="D12" s="19">
        <v>11</v>
      </c>
      <c r="E12" s="21">
        <v>100</v>
      </c>
      <c r="F12" s="21">
        <v>96.568522011647175</v>
      </c>
      <c r="G12" s="21">
        <v>92.955812870800386</v>
      </c>
      <c r="H12" s="21">
        <v>91.71869725422124</v>
      </c>
      <c r="I12" s="21">
        <v>90.200143767542613</v>
      </c>
      <c r="J12" s="21">
        <v>93.026161096208341</v>
      </c>
      <c r="K12" s="21">
        <v>95.399891150610941</v>
      </c>
      <c r="L12" s="21">
        <v>98.266336767150236</v>
      </c>
      <c r="M12" s="21">
        <v>98.123836861201426</v>
      </c>
      <c r="N12" s="21">
        <v>98.28832692427541</v>
      </c>
      <c r="O12" s="21">
        <v>97.935519718806219</v>
      </c>
      <c r="P12" s="21">
        <v>97.447002653074932</v>
      </c>
      <c r="Q12" s="21">
        <v>96.79751670529869</v>
      </c>
      <c r="R12" s="21">
        <v>96.889901747806718</v>
      </c>
      <c r="S12" s="21">
        <v>97.692536563992562</v>
      </c>
      <c r="T12" s="21">
        <v>98.359358060139627</v>
      </c>
      <c r="U12" s="21">
        <v>99.890549927905909</v>
      </c>
      <c r="V12" s="21">
        <v>102.05930686841991</v>
      </c>
      <c r="W12" s="21">
        <v>102.88352864998303</v>
      </c>
      <c r="X12" s="21">
        <v>103.75693575327415</v>
      </c>
      <c r="Y12" s="21">
        <v>104.32173302639008</v>
      </c>
      <c r="Z12" s="21">
        <v>106.95525667409429</v>
      </c>
      <c r="AA12" s="21">
        <v>109.31325655804925</v>
      </c>
      <c r="AB12" s="21">
        <v>109.54700166917188</v>
      </c>
      <c r="AC12" s="21">
        <v>109.41488087992241</v>
      </c>
      <c r="AD12" s="21">
        <v>107.02004714168265</v>
      </c>
      <c r="AE12" s="21">
        <v>106.56975957634801</v>
      </c>
      <c r="AF12" s="21">
        <v>105.34981193067495</v>
      </c>
      <c r="AG12" s="21">
        <v>106.07015574874919</v>
      </c>
      <c r="AH12" s="21">
        <v>107.05306213842285</v>
      </c>
      <c r="AI12" s="21">
        <v>107.83509527635992</v>
      </c>
      <c r="AJ12" s="21">
        <v>108.80613225752541</v>
      </c>
      <c r="AK12" s="51">
        <v>110.74486819538025</v>
      </c>
      <c r="AL12" s="51">
        <v>112.62734329138743</v>
      </c>
      <c r="AM12" s="51">
        <v>113.92222383571887</v>
      </c>
      <c r="AN12" s="51">
        <v>113.59258830677003</v>
      </c>
      <c r="AO12" s="51">
        <v>112.35876415783018</v>
      </c>
      <c r="AP12" s="51">
        <v>111.34453715719071</v>
      </c>
      <c r="AQ12" s="51">
        <v>110.0538864487274</v>
      </c>
      <c r="AR12" s="51">
        <v>110.92785086005004</v>
      </c>
      <c r="AS12" s="51">
        <v>110.82979450387955</v>
      </c>
      <c r="AT12" s="51">
        <v>111.19017238473577</v>
      </c>
      <c r="AU12" s="51">
        <v>110.32026742569558</v>
      </c>
      <c r="AV12" s="51">
        <v>110.25762975865473</v>
      </c>
      <c r="AW12" s="51">
        <v>110.11791587623975</v>
      </c>
      <c r="AX12" s="51">
        <v>110.6868759590085</v>
      </c>
      <c r="AY12" s="51">
        <v>110.78585758317028</v>
      </c>
      <c r="AZ12" s="51">
        <v>111.49522220422182</v>
      </c>
      <c r="BA12" s="51">
        <v>112.20694396058725</v>
      </c>
      <c r="BB12" s="51">
        <v>112.15498801075631</v>
      </c>
      <c r="BC12" s="51">
        <v>110.91922025831245</v>
      </c>
      <c r="BD12" s="51">
        <v>108.83261613930104</v>
      </c>
      <c r="BE12" s="51">
        <v>108.05996063435306</v>
      </c>
      <c r="BF12" s="51">
        <v>107.60644829132654</v>
      </c>
      <c r="BG12" s="51">
        <v>107.90494176970033</v>
      </c>
      <c r="BH12" s="51">
        <v>109.18898704443252</v>
      </c>
      <c r="BI12" s="39">
        <v>111.75716798122983</v>
      </c>
      <c r="BJ12" s="209"/>
      <c r="BK12" s="51"/>
      <c r="BL12" s="51"/>
      <c r="BM12" s="51"/>
      <c r="BN12" s="51"/>
      <c r="BO12" s="51"/>
      <c r="BP12" s="51"/>
    </row>
    <row r="13" spans="1:232" x14ac:dyDescent="0.2">
      <c r="A13" s="20" t="str">
        <f t="shared" si="0"/>
        <v>mwg_a_gg_QU_12</v>
      </c>
      <c r="B13" s="19" t="s">
        <v>3505</v>
      </c>
      <c r="C13" s="19" t="s">
        <v>503</v>
      </c>
      <c r="D13" s="19">
        <v>12</v>
      </c>
      <c r="E13" s="21">
        <v>100</v>
      </c>
      <c r="F13" s="21">
        <v>104.54914542124534</v>
      </c>
      <c r="G13" s="21">
        <v>108.21651638118674</v>
      </c>
      <c r="H13" s="21">
        <v>111.15590964071669</v>
      </c>
      <c r="I13" s="21">
        <v>112.88641587837344</v>
      </c>
      <c r="J13" s="21">
        <v>116.96816140582344</v>
      </c>
      <c r="K13" s="21">
        <v>119.89611311034179</v>
      </c>
      <c r="L13" s="21">
        <v>123.3911550307546</v>
      </c>
      <c r="M13" s="21">
        <v>122.67408934626992</v>
      </c>
      <c r="N13" s="21">
        <v>121.85763318340616</v>
      </c>
      <c r="O13" s="21">
        <v>120.61516337898117</v>
      </c>
      <c r="P13" s="21">
        <v>119.6049692613196</v>
      </c>
      <c r="Q13" s="21">
        <v>118.28217008655888</v>
      </c>
      <c r="R13" s="21">
        <v>117.0711147832061</v>
      </c>
      <c r="S13" s="21">
        <v>116.75034082287722</v>
      </c>
      <c r="T13" s="21">
        <v>116.98224871560819</v>
      </c>
      <c r="U13" s="21">
        <v>118.43952005816027</v>
      </c>
      <c r="V13" s="21">
        <v>118.53405726549333</v>
      </c>
      <c r="W13" s="21">
        <v>118.62763822799964</v>
      </c>
      <c r="X13" s="21">
        <v>118.76397021368528</v>
      </c>
      <c r="Y13" s="21">
        <v>119.39514098817723</v>
      </c>
      <c r="Z13" s="21">
        <v>120.27690054362546</v>
      </c>
      <c r="AA13" s="21">
        <v>120.40020186541346</v>
      </c>
      <c r="AB13" s="21">
        <v>119.6716938618096</v>
      </c>
      <c r="AC13" s="21">
        <v>118.64496963309277</v>
      </c>
      <c r="AD13" s="21">
        <v>117.74551664659309</v>
      </c>
      <c r="AE13" s="21">
        <v>118.87996043531071</v>
      </c>
      <c r="AF13" s="21">
        <v>121.19738780945595</v>
      </c>
      <c r="AG13" s="21">
        <v>124.25514398864134</v>
      </c>
      <c r="AH13" s="21">
        <v>127.4474633238226</v>
      </c>
      <c r="AI13" s="21">
        <v>128.95422326410718</v>
      </c>
      <c r="AJ13" s="21">
        <v>129.61418960993257</v>
      </c>
      <c r="AK13" s="51">
        <v>130.86428546166616</v>
      </c>
      <c r="AL13" s="51">
        <v>132.18007810141455</v>
      </c>
      <c r="AM13" s="51">
        <v>133.75907275924584</v>
      </c>
      <c r="AN13" s="51">
        <v>132.54136539968906</v>
      </c>
      <c r="AO13" s="51">
        <v>131.29273445534065</v>
      </c>
      <c r="AP13" s="51">
        <v>130.1364357877346</v>
      </c>
      <c r="AQ13" s="51">
        <v>130.0193871850698</v>
      </c>
      <c r="AR13" s="51">
        <v>131.67806574852935</v>
      </c>
      <c r="AS13" s="51">
        <v>132.51641265013873</v>
      </c>
      <c r="AT13" s="51">
        <v>133.61507250987799</v>
      </c>
      <c r="AU13" s="51">
        <v>132.62385199107413</v>
      </c>
      <c r="AV13" s="51">
        <v>131.57623577879528</v>
      </c>
      <c r="AW13" s="51">
        <v>130.92204638619529</v>
      </c>
      <c r="AX13" s="51">
        <v>131.64943092782926</v>
      </c>
      <c r="AY13" s="51">
        <v>132.72492582957122</v>
      </c>
      <c r="AZ13" s="51">
        <v>134.35345239620696</v>
      </c>
      <c r="BA13" s="51">
        <v>136.14479479857721</v>
      </c>
      <c r="BB13" s="51">
        <v>136.55759543697513</v>
      </c>
      <c r="BC13" s="51">
        <v>134.44156936578705</v>
      </c>
      <c r="BD13" s="51">
        <v>131.06206803261367</v>
      </c>
      <c r="BE13" s="51">
        <v>130.10491686912371</v>
      </c>
      <c r="BF13" s="51">
        <v>129.84155993863922</v>
      </c>
      <c r="BG13" s="51">
        <v>129.64361452182064</v>
      </c>
      <c r="BH13" s="51">
        <v>128.84426107524374</v>
      </c>
      <c r="BI13" s="39">
        <v>129.19699892968444</v>
      </c>
      <c r="BJ13" s="209"/>
      <c r="BK13" s="51"/>
      <c r="BL13" s="51"/>
      <c r="BM13" s="51"/>
      <c r="BN13" s="51"/>
      <c r="BO13" s="51"/>
      <c r="BP13" s="51"/>
    </row>
    <row r="14" spans="1:232" x14ac:dyDescent="0.2">
      <c r="A14" s="20" t="str">
        <f t="shared" si="0"/>
        <v>mwg_a_gg_QU_13</v>
      </c>
      <c r="B14" s="19" t="s">
        <v>3505</v>
      </c>
      <c r="C14" s="19" t="s">
        <v>503</v>
      </c>
      <c r="D14" s="19">
        <v>13</v>
      </c>
      <c r="E14" s="21">
        <v>100</v>
      </c>
      <c r="F14" s="21">
        <v>102.20707989097036</v>
      </c>
      <c r="G14" s="21">
        <v>103.72963493451995</v>
      </c>
      <c r="H14" s="21">
        <v>104.99056853927505</v>
      </c>
      <c r="I14" s="21">
        <v>106.11662538177853</v>
      </c>
      <c r="J14" s="21">
        <v>109.98506904732308</v>
      </c>
      <c r="K14" s="21">
        <v>112.62425406691629</v>
      </c>
      <c r="L14" s="21">
        <v>115.68558631426038</v>
      </c>
      <c r="M14" s="21">
        <v>114.58331722651489</v>
      </c>
      <c r="N14" s="21">
        <v>114.36370819830104</v>
      </c>
      <c r="O14" s="21">
        <v>113.04704807563515</v>
      </c>
      <c r="P14" s="21">
        <v>111.70817382862963</v>
      </c>
      <c r="Q14" s="21">
        <v>110.14345278844264</v>
      </c>
      <c r="R14" s="21">
        <v>110.20956992700667</v>
      </c>
      <c r="S14" s="21">
        <v>111.11537624294591</v>
      </c>
      <c r="T14" s="21">
        <v>111.4040134098003</v>
      </c>
      <c r="U14" s="21">
        <v>111.90446299817141</v>
      </c>
      <c r="V14" s="21">
        <v>111.35936456917439</v>
      </c>
      <c r="W14" s="21">
        <v>110.90905330261262</v>
      </c>
      <c r="X14" s="21">
        <v>110.93279985506337</v>
      </c>
      <c r="Y14" s="21">
        <v>112.67045710414753</v>
      </c>
      <c r="Z14" s="21">
        <v>115.04211508201202</v>
      </c>
      <c r="AA14" s="21">
        <v>115.92799556013831</v>
      </c>
      <c r="AB14" s="21">
        <v>115.27111708006601</v>
      </c>
      <c r="AC14" s="21">
        <v>114.6624919404767</v>
      </c>
      <c r="AD14" s="21">
        <v>113.22245709192737</v>
      </c>
      <c r="AE14" s="21">
        <v>113.64565773928537</v>
      </c>
      <c r="AF14" s="21">
        <v>114.14508423463631</v>
      </c>
      <c r="AG14" s="21">
        <v>117.19063334320849</v>
      </c>
      <c r="AH14" s="21">
        <v>119.80306186663013</v>
      </c>
      <c r="AI14" s="21">
        <v>121.3328857441478</v>
      </c>
      <c r="AJ14" s="21">
        <v>121.62628901593718</v>
      </c>
      <c r="AK14" s="51">
        <v>122.88098520411531</v>
      </c>
      <c r="AL14" s="51">
        <v>124.35997948529682</v>
      </c>
      <c r="AM14" s="51">
        <v>125.6187789378435</v>
      </c>
      <c r="AN14" s="51">
        <v>124.42417748230355</v>
      </c>
      <c r="AO14" s="51">
        <v>123.07023200076189</v>
      </c>
      <c r="AP14" s="51">
        <v>122.30886597573209</v>
      </c>
      <c r="AQ14" s="51">
        <v>122.18423805981412</v>
      </c>
      <c r="AR14" s="51">
        <v>123.12064286121307</v>
      </c>
      <c r="AS14" s="51">
        <v>123.22284778560895</v>
      </c>
      <c r="AT14" s="51">
        <v>123.59077005512289</v>
      </c>
      <c r="AU14" s="51">
        <v>122.44542655535396</v>
      </c>
      <c r="AV14" s="51">
        <v>122.37671982336826</v>
      </c>
      <c r="AW14" s="51">
        <v>121.95365671303527</v>
      </c>
      <c r="AX14" s="51">
        <v>122.04421786658935</v>
      </c>
      <c r="AY14" s="51">
        <v>121.17342775964222</v>
      </c>
      <c r="AZ14" s="51">
        <v>121.40491213236375</v>
      </c>
      <c r="BA14" s="51">
        <v>123.21921045376216</v>
      </c>
      <c r="BB14" s="51">
        <v>123.87150749791715</v>
      </c>
      <c r="BC14" s="51">
        <v>123.31281481254233</v>
      </c>
      <c r="BD14" s="51">
        <v>120.30494673701291</v>
      </c>
      <c r="BE14" s="51">
        <v>119.85565549488592</v>
      </c>
      <c r="BF14" s="51">
        <v>119.65898947480741</v>
      </c>
      <c r="BG14" s="51">
        <v>120.46456281267497</v>
      </c>
      <c r="BH14" s="51">
        <v>120.37016495310483</v>
      </c>
      <c r="BI14" s="39">
        <v>120.44371478890092</v>
      </c>
      <c r="BJ14" s="209"/>
      <c r="BK14" s="51"/>
      <c r="BL14" s="51"/>
      <c r="BM14" s="51"/>
      <c r="BN14" s="51"/>
      <c r="BO14" s="51"/>
      <c r="BP14" s="51"/>
    </row>
    <row r="15" spans="1:232" x14ac:dyDescent="0.2">
      <c r="A15" s="20" t="str">
        <f t="shared" si="0"/>
        <v>mwg_a_gg_QU_14</v>
      </c>
      <c r="B15" s="19" t="s">
        <v>3505</v>
      </c>
      <c r="C15" s="19" t="s">
        <v>503</v>
      </c>
      <c r="D15" s="19">
        <v>14</v>
      </c>
      <c r="E15" s="21">
        <v>100</v>
      </c>
      <c r="F15" s="21">
        <v>90.445769994445072</v>
      </c>
      <c r="G15" s="21">
        <v>84.797960030345635</v>
      </c>
      <c r="H15" s="21">
        <v>84.936847634806966</v>
      </c>
      <c r="I15" s="21">
        <v>84.670110089556388</v>
      </c>
      <c r="J15" s="21">
        <v>88.263202948371074</v>
      </c>
      <c r="K15" s="21">
        <v>91.444178951968027</v>
      </c>
      <c r="L15" s="21">
        <v>95.000682375671019</v>
      </c>
      <c r="M15" s="21">
        <v>95.310245918035847</v>
      </c>
      <c r="N15" s="21">
        <v>95.620347054319225</v>
      </c>
      <c r="O15" s="21">
        <v>95.152968198094115</v>
      </c>
      <c r="P15" s="21">
        <v>94.481361728531354</v>
      </c>
      <c r="Q15" s="21">
        <v>93.897726182903853</v>
      </c>
      <c r="R15" s="21">
        <v>94.181476288871167</v>
      </c>
      <c r="S15" s="21">
        <v>95.40605826619894</v>
      </c>
      <c r="T15" s="21">
        <v>95.938667765331687</v>
      </c>
      <c r="U15" s="21">
        <v>96.253463763150179</v>
      </c>
      <c r="V15" s="21">
        <v>95.627945642238515</v>
      </c>
      <c r="W15" s="21">
        <v>95.25936391057796</v>
      </c>
      <c r="X15" s="21">
        <v>95.163640514193773</v>
      </c>
      <c r="Y15" s="21">
        <v>95.393651581606377</v>
      </c>
      <c r="Z15" s="21">
        <v>95.636954769729243</v>
      </c>
      <c r="AA15" s="21">
        <v>96.265622694671848</v>
      </c>
      <c r="AB15" s="21">
        <v>95.633205855887354</v>
      </c>
      <c r="AC15" s="21">
        <v>95.38015847276192</v>
      </c>
      <c r="AD15" s="21">
        <v>93.990268264168606</v>
      </c>
      <c r="AE15" s="21">
        <v>94.79296062617459</v>
      </c>
      <c r="AF15" s="21">
        <v>96.130130637004299</v>
      </c>
      <c r="AG15" s="21">
        <v>98.394950515972923</v>
      </c>
      <c r="AH15" s="21">
        <v>100.0408805055327</v>
      </c>
      <c r="AI15" s="21">
        <v>100.13478010191754</v>
      </c>
      <c r="AJ15" s="21">
        <v>99.911109817028532</v>
      </c>
      <c r="AK15" s="51">
        <v>100.81229569767522</v>
      </c>
      <c r="AL15" s="51">
        <v>102.8012627131303</v>
      </c>
      <c r="AM15" s="51">
        <v>104.45669990288702</v>
      </c>
      <c r="AN15" s="51">
        <v>104.6140889867836</v>
      </c>
      <c r="AO15" s="51">
        <v>103.2472802244888</v>
      </c>
      <c r="AP15" s="51">
        <v>102.16437348643581</v>
      </c>
      <c r="AQ15" s="51">
        <v>101.41194773429775</v>
      </c>
      <c r="AR15" s="51">
        <v>102.47263454552872</v>
      </c>
      <c r="AS15" s="51">
        <v>103.89845548681376</v>
      </c>
      <c r="AT15" s="51">
        <v>106.62930696687575</v>
      </c>
      <c r="AU15" s="51">
        <v>108.48254286837853</v>
      </c>
      <c r="AV15" s="51">
        <v>109.61342420964304</v>
      </c>
      <c r="AW15" s="51">
        <v>108.61384430144726</v>
      </c>
      <c r="AX15" s="51">
        <v>106.73024980930488</v>
      </c>
      <c r="AY15" s="51">
        <v>105.05860673895853</v>
      </c>
      <c r="AZ15" s="51">
        <v>104.90803906667941</v>
      </c>
      <c r="BA15" s="51">
        <v>106.80540729818584</v>
      </c>
      <c r="BB15" s="51">
        <v>107.33619181601834</v>
      </c>
      <c r="BC15" s="51">
        <v>106.58070969226846</v>
      </c>
      <c r="BD15" s="51">
        <v>103.0379107631253</v>
      </c>
      <c r="BE15" s="51">
        <v>99.8705197574415</v>
      </c>
      <c r="BF15" s="51">
        <v>97.220618658254338</v>
      </c>
      <c r="BG15" s="51">
        <v>96.974345082217425</v>
      </c>
      <c r="BH15" s="51">
        <v>98.456614118594757</v>
      </c>
      <c r="BI15" s="39">
        <v>100.43392341399529</v>
      </c>
      <c r="BJ15" s="209"/>
      <c r="BK15" s="51"/>
      <c r="BL15" s="51"/>
      <c r="BM15" s="51"/>
      <c r="BN15" s="51"/>
      <c r="BO15" s="51"/>
      <c r="BP15" s="51"/>
    </row>
    <row r="16" spans="1:232" x14ac:dyDescent="0.2">
      <c r="A16" s="20" t="str">
        <f t="shared" si="0"/>
        <v>mwg_a_gg_QU_15</v>
      </c>
      <c r="B16" s="19" t="s">
        <v>3505</v>
      </c>
      <c r="C16" s="19" t="s">
        <v>503</v>
      </c>
      <c r="D16" s="19">
        <v>15</v>
      </c>
      <c r="E16" s="21">
        <v>100</v>
      </c>
      <c r="F16" s="21">
        <v>100.0115560608109</v>
      </c>
      <c r="G16" s="21">
        <v>100.32940005253819</v>
      </c>
      <c r="H16" s="21">
        <v>101.32779759450234</v>
      </c>
      <c r="I16" s="21">
        <v>102.39595547264953</v>
      </c>
      <c r="J16" s="21">
        <v>105.31170302876063</v>
      </c>
      <c r="K16" s="21">
        <v>106.51828955998555</v>
      </c>
      <c r="L16" s="21">
        <v>108.38128915944039</v>
      </c>
      <c r="M16" s="21">
        <v>107.57332636854569</v>
      </c>
      <c r="N16" s="21">
        <v>107.91761109053139</v>
      </c>
      <c r="O16" s="21">
        <v>107.10413399725296</v>
      </c>
      <c r="P16" s="21">
        <v>105.77322179659545</v>
      </c>
      <c r="Q16" s="21">
        <v>103.96955616370263</v>
      </c>
      <c r="R16" s="21">
        <v>102.90548541082028</v>
      </c>
      <c r="S16" s="21">
        <v>103.30995500951155</v>
      </c>
      <c r="T16" s="21">
        <v>104.61926746773611</v>
      </c>
      <c r="U16" s="21">
        <v>106.42587318925438</v>
      </c>
      <c r="V16" s="21">
        <v>107.40780757445161</v>
      </c>
      <c r="W16" s="21">
        <v>108.34101042028986</v>
      </c>
      <c r="X16" s="21">
        <v>109.77083131723003</v>
      </c>
      <c r="Y16" s="21">
        <v>111.37064130091808</v>
      </c>
      <c r="Z16" s="21">
        <v>112.55755588474268</v>
      </c>
      <c r="AA16" s="21">
        <v>113.87259166356756</v>
      </c>
      <c r="AB16" s="21">
        <v>113.2750497778374</v>
      </c>
      <c r="AC16" s="21">
        <v>113.65205947811016</v>
      </c>
      <c r="AD16" s="21">
        <v>111.70777820074856</v>
      </c>
      <c r="AE16" s="21">
        <v>110.92907945450797</v>
      </c>
      <c r="AF16" s="21">
        <v>108.38055814372274</v>
      </c>
      <c r="AG16" s="21">
        <v>107.99365242441657</v>
      </c>
      <c r="AH16" s="21">
        <v>108.71055162565091</v>
      </c>
      <c r="AI16" s="21">
        <v>111.03841783354834</v>
      </c>
      <c r="AJ16" s="21">
        <v>114.0145488486698</v>
      </c>
      <c r="AK16" s="51">
        <v>117.63216733310033</v>
      </c>
      <c r="AL16" s="51">
        <v>118.87795357274221</v>
      </c>
      <c r="AM16" s="51">
        <v>118.06231552261863</v>
      </c>
      <c r="AN16" s="51">
        <v>115.69587361979636</v>
      </c>
      <c r="AO16" s="51">
        <v>112.69164612915762</v>
      </c>
      <c r="AP16" s="51">
        <v>109.54409783108026</v>
      </c>
      <c r="AQ16" s="51">
        <v>106.49994385449213</v>
      </c>
      <c r="AR16" s="51">
        <v>106.47307202907803</v>
      </c>
      <c r="AS16" s="51">
        <v>106.70854089351791</v>
      </c>
      <c r="AT16" s="51">
        <v>107.65262616303897</v>
      </c>
      <c r="AU16" s="51">
        <v>107.78273700755318</v>
      </c>
      <c r="AV16" s="51">
        <v>109.78862607876097</v>
      </c>
      <c r="AW16" s="51">
        <v>111.15931465797614</v>
      </c>
      <c r="AX16" s="51">
        <v>113.42389328649067</v>
      </c>
      <c r="AY16" s="51">
        <v>111.93246097221292</v>
      </c>
      <c r="AZ16" s="51">
        <v>111.35812323443793</v>
      </c>
      <c r="BA16" s="51">
        <v>111.28204980534584</v>
      </c>
      <c r="BB16" s="51">
        <v>112.45326861527796</v>
      </c>
      <c r="BC16" s="51">
        <v>112.32736117796988</v>
      </c>
      <c r="BD16" s="51">
        <v>110.23629524465515</v>
      </c>
      <c r="BE16" s="51">
        <v>107.89321965089228</v>
      </c>
      <c r="BF16" s="51">
        <v>106.32299004065771</v>
      </c>
      <c r="BG16" s="51">
        <v>104.93241153471875</v>
      </c>
      <c r="BH16" s="51">
        <v>105.32932108295388</v>
      </c>
      <c r="BI16" s="39">
        <v>105.83383523233931</v>
      </c>
      <c r="BJ16" s="209"/>
      <c r="BK16" s="51"/>
      <c r="BL16" s="51"/>
      <c r="BM16" s="51"/>
      <c r="BN16" s="51"/>
      <c r="BO16" s="51"/>
      <c r="BP16" s="51"/>
    </row>
    <row r="17" spans="1:68" x14ac:dyDescent="0.2">
      <c r="A17" s="20" t="str">
        <f t="shared" si="0"/>
        <v>mwg_a_gg_QU_16</v>
      </c>
      <c r="B17" s="19" t="s">
        <v>3505</v>
      </c>
      <c r="C17" s="19" t="s">
        <v>503</v>
      </c>
      <c r="D17" s="19">
        <v>16</v>
      </c>
      <c r="E17" s="21">
        <v>100</v>
      </c>
      <c r="F17" s="21">
        <v>100.10424308235321</v>
      </c>
      <c r="G17" s="21">
        <v>100.47417604623888</v>
      </c>
      <c r="H17" s="21">
        <v>101.96669799104768</v>
      </c>
      <c r="I17" s="21">
        <v>103.03419172274762</v>
      </c>
      <c r="J17" s="21">
        <v>107.75927375863104</v>
      </c>
      <c r="K17" s="21">
        <v>112.09500349118217</v>
      </c>
      <c r="L17" s="21">
        <v>116.87145710307836</v>
      </c>
      <c r="M17" s="21">
        <v>117.22871586732468</v>
      </c>
      <c r="N17" s="21">
        <v>116.13187292884936</v>
      </c>
      <c r="O17" s="21">
        <v>113.78616124677448</v>
      </c>
      <c r="P17" s="21">
        <v>110.50605839968182</v>
      </c>
      <c r="Q17" s="21">
        <v>108.25596820505064</v>
      </c>
      <c r="R17" s="21">
        <v>107.31144086737989</v>
      </c>
      <c r="S17" s="21">
        <v>107.92033282714662</v>
      </c>
      <c r="T17" s="21">
        <v>108.38541248384236</v>
      </c>
      <c r="U17" s="21">
        <v>107.06224673094385</v>
      </c>
      <c r="V17" s="21">
        <v>105.31950862021779</v>
      </c>
      <c r="W17" s="21">
        <v>105.29178095485753</v>
      </c>
      <c r="X17" s="21">
        <v>108.29344889077667</v>
      </c>
      <c r="Y17" s="21">
        <v>110.13975981980035</v>
      </c>
      <c r="Z17" s="21">
        <v>110.76211787398866</v>
      </c>
      <c r="AA17" s="21">
        <v>111.97111303172642</v>
      </c>
      <c r="AB17" s="21">
        <v>111.99348645181067</v>
      </c>
      <c r="AC17" s="21">
        <v>112.17958757060944</v>
      </c>
      <c r="AD17" s="21">
        <v>109.08685146911166</v>
      </c>
      <c r="AE17" s="21">
        <v>109.13910798110113</v>
      </c>
      <c r="AF17" s="21">
        <v>108.74226049054975</v>
      </c>
      <c r="AG17" s="21">
        <v>110.35206429589284</v>
      </c>
      <c r="AH17" s="21">
        <v>111.56537585122753</v>
      </c>
      <c r="AI17" s="21">
        <v>112.28644583696511</v>
      </c>
      <c r="AJ17" s="21">
        <v>112.59549483063728</v>
      </c>
      <c r="AK17" s="51">
        <v>114.77331314098326</v>
      </c>
      <c r="AL17" s="51">
        <v>116.88932262364476</v>
      </c>
      <c r="AM17" s="51">
        <v>118.45373405231889</v>
      </c>
      <c r="AN17" s="51">
        <v>118.2331925089016</v>
      </c>
      <c r="AO17" s="51">
        <v>117.31361228595017</v>
      </c>
      <c r="AP17" s="51">
        <v>115.91010946110957</v>
      </c>
      <c r="AQ17" s="51">
        <v>114.08950102181002</v>
      </c>
      <c r="AR17" s="51">
        <v>115.13069912098199</v>
      </c>
      <c r="AS17" s="51">
        <v>116.6746078621336</v>
      </c>
      <c r="AT17" s="51">
        <v>118.57699393117657</v>
      </c>
      <c r="AU17" s="51">
        <v>117.79503913397475</v>
      </c>
      <c r="AV17" s="51">
        <v>116.93324733118402</v>
      </c>
      <c r="AW17" s="51">
        <v>115.50461982530038</v>
      </c>
      <c r="AX17" s="51">
        <v>115.75612342711092</v>
      </c>
      <c r="AY17" s="51">
        <v>114.9358345278648</v>
      </c>
      <c r="AZ17" s="51">
        <v>115.25309448260339</v>
      </c>
      <c r="BA17" s="51">
        <v>115.80953295009353</v>
      </c>
      <c r="BB17" s="51">
        <v>116.05896495551042</v>
      </c>
      <c r="BC17" s="51">
        <v>114.47516306750833</v>
      </c>
      <c r="BD17" s="51">
        <v>110.98188278126138</v>
      </c>
      <c r="BE17" s="51">
        <v>109.09851774293833</v>
      </c>
      <c r="BF17" s="51">
        <v>108.6812742342746</v>
      </c>
      <c r="BG17" s="51">
        <v>108.69451917534748</v>
      </c>
      <c r="BH17" s="51">
        <v>110.04876579195484</v>
      </c>
      <c r="BI17" s="39">
        <v>112.07761344860099</v>
      </c>
      <c r="BJ17" s="209"/>
      <c r="BK17" s="51"/>
      <c r="BL17" s="51"/>
      <c r="BM17" s="51"/>
      <c r="BN17" s="51"/>
      <c r="BO17" s="51"/>
      <c r="BP17" s="51"/>
    </row>
    <row r="18" spans="1:68" x14ac:dyDescent="0.2">
      <c r="A18" s="20" t="str">
        <f t="shared" si="0"/>
        <v>mwg_a_gg_QU_17</v>
      </c>
      <c r="B18" s="19" t="s">
        <v>3505</v>
      </c>
      <c r="C18" s="19" t="s">
        <v>503</v>
      </c>
      <c r="D18" s="19">
        <v>17</v>
      </c>
      <c r="E18" s="21">
        <v>100</v>
      </c>
      <c r="F18" s="21">
        <v>100.08320079513901</v>
      </c>
      <c r="G18" s="21">
        <v>100.00410619121901</v>
      </c>
      <c r="H18" s="21">
        <v>100.54647595024274</v>
      </c>
      <c r="I18" s="21">
        <v>100.902023109837</v>
      </c>
      <c r="J18" s="21">
        <v>104.51686158720219</v>
      </c>
      <c r="K18" s="21">
        <v>107.44436878079391</v>
      </c>
      <c r="L18" s="21">
        <v>110.88711658984316</v>
      </c>
      <c r="M18" s="21">
        <v>110.46904179470965</v>
      </c>
      <c r="N18" s="21">
        <v>110.54992470533016</v>
      </c>
      <c r="O18" s="21">
        <v>109.71324453926489</v>
      </c>
      <c r="P18" s="21">
        <v>108.68482746133618</v>
      </c>
      <c r="Q18" s="21">
        <v>107.17077241920686</v>
      </c>
      <c r="R18" s="21">
        <v>106.63281054968957</v>
      </c>
      <c r="S18" s="21">
        <v>107.03785930633769</v>
      </c>
      <c r="T18" s="21">
        <v>107.48355442338466</v>
      </c>
      <c r="U18" s="21">
        <v>108.83160730935076</v>
      </c>
      <c r="V18" s="21">
        <v>109.55962897220786</v>
      </c>
      <c r="W18" s="21">
        <v>110.38430688013067</v>
      </c>
      <c r="X18" s="21">
        <v>111.46055091632236</v>
      </c>
      <c r="Y18" s="21">
        <v>112.92760799210727</v>
      </c>
      <c r="Z18" s="21">
        <v>114.26307551418647</v>
      </c>
      <c r="AA18" s="21">
        <v>113.89917936012301</v>
      </c>
      <c r="AB18" s="21">
        <v>112.8954681088469</v>
      </c>
      <c r="AC18" s="21">
        <v>112.33251869904778</v>
      </c>
      <c r="AD18" s="21">
        <v>111.84335558349653</v>
      </c>
      <c r="AE18" s="21">
        <v>113.48054473937474</v>
      </c>
      <c r="AF18" s="21">
        <v>115.13312289161406</v>
      </c>
      <c r="AG18" s="21">
        <v>117.70422191323901</v>
      </c>
      <c r="AH18" s="21">
        <v>118.11888647751807</v>
      </c>
      <c r="AI18" s="21">
        <v>117.30281531278534</v>
      </c>
      <c r="AJ18" s="21">
        <v>116.49816172703679</v>
      </c>
      <c r="AK18" s="51">
        <v>117.90081015317874</v>
      </c>
      <c r="AL18" s="51">
        <v>119.2288725942722</v>
      </c>
      <c r="AM18" s="51">
        <v>120.02695187804848</v>
      </c>
      <c r="AN18" s="51">
        <v>118.76152635400952</v>
      </c>
      <c r="AO18" s="51">
        <v>117.40398111123734</v>
      </c>
      <c r="AP18" s="51">
        <v>116.42864280026534</v>
      </c>
      <c r="AQ18" s="51">
        <v>115.83928325110134</v>
      </c>
      <c r="AR18" s="51">
        <v>117.43779524340464</v>
      </c>
      <c r="AS18" s="51">
        <v>118.04329487542088</v>
      </c>
      <c r="AT18" s="51">
        <v>119.11400428872315</v>
      </c>
      <c r="AU18" s="51">
        <v>117.59681798012146</v>
      </c>
      <c r="AV18" s="51">
        <v>117.18256439783342</v>
      </c>
      <c r="AW18" s="51">
        <v>116.42972074375753</v>
      </c>
      <c r="AX18" s="51">
        <v>117.23395759021192</v>
      </c>
      <c r="AY18" s="51">
        <v>116.82817218402243</v>
      </c>
      <c r="AZ18" s="51">
        <v>117.26982820889886</v>
      </c>
      <c r="BA18" s="51">
        <v>118.17392370957738</v>
      </c>
      <c r="BB18" s="51">
        <v>118.81951995185476</v>
      </c>
      <c r="BC18" s="51">
        <v>118.28897711478176</v>
      </c>
      <c r="BD18" s="51">
        <v>115.91043592893601</v>
      </c>
      <c r="BE18" s="51">
        <v>114.81824248864064</v>
      </c>
      <c r="BF18" s="51">
        <v>113.92219136653868</v>
      </c>
      <c r="BG18" s="51">
        <v>114.48597687042694</v>
      </c>
      <c r="BH18" s="51">
        <v>115.25012124617028</v>
      </c>
      <c r="BI18" s="39">
        <v>116.43874350973047</v>
      </c>
      <c r="BJ18" s="209"/>
      <c r="BK18" s="51"/>
      <c r="BL18" s="51"/>
      <c r="BM18" s="51"/>
      <c r="BN18" s="51"/>
      <c r="BO18" s="51"/>
      <c r="BP18" s="51"/>
    </row>
    <row r="19" spans="1:68" x14ac:dyDescent="0.2">
      <c r="A19" s="20" t="str">
        <f t="shared" si="0"/>
        <v>mwg_a_gg_QU_18</v>
      </c>
      <c r="B19" s="19" t="s">
        <v>3505</v>
      </c>
      <c r="C19" s="19" t="s">
        <v>503</v>
      </c>
      <c r="D19" s="19">
        <v>18</v>
      </c>
      <c r="E19" s="21">
        <v>100</v>
      </c>
      <c r="F19" s="21">
        <v>97.150716748795503</v>
      </c>
      <c r="G19" s="21">
        <v>95.217670006451684</v>
      </c>
      <c r="H19" s="21">
        <v>97.121343773540971</v>
      </c>
      <c r="I19" s="21">
        <v>94.278953345720311</v>
      </c>
      <c r="J19" s="21">
        <v>96.487701031937902</v>
      </c>
      <c r="K19" s="21">
        <v>97.968935630790796</v>
      </c>
      <c r="L19" s="21">
        <v>100.1289708097255</v>
      </c>
      <c r="M19" s="21">
        <v>99.256375808288439</v>
      </c>
      <c r="N19" s="21">
        <v>99.514000847739268</v>
      </c>
      <c r="O19" s="21">
        <v>99.290492299230948</v>
      </c>
      <c r="P19" s="21">
        <v>98.897799086983085</v>
      </c>
      <c r="Q19" s="21">
        <v>98.224758730375655</v>
      </c>
      <c r="R19" s="21">
        <v>98.525816878037901</v>
      </c>
      <c r="S19" s="21">
        <v>99.755302056393248</v>
      </c>
      <c r="T19" s="21">
        <v>100.40112701785222</v>
      </c>
      <c r="U19" s="21">
        <v>101.14475036123235</v>
      </c>
      <c r="V19" s="21">
        <v>101.15396696353163</v>
      </c>
      <c r="W19" s="21">
        <v>100.82153327970742</v>
      </c>
      <c r="X19" s="21">
        <v>101.20463066384519</v>
      </c>
      <c r="Y19" s="21">
        <v>102.14911065706855</v>
      </c>
      <c r="Z19" s="21">
        <v>104.30071088857115</v>
      </c>
      <c r="AA19" s="21">
        <v>105.77521782011706</v>
      </c>
      <c r="AB19" s="21">
        <v>105.20268035415934</v>
      </c>
      <c r="AC19" s="21">
        <v>104.51335446342476</v>
      </c>
      <c r="AD19" s="21">
        <v>103.30075452932904</v>
      </c>
      <c r="AE19" s="21">
        <v>104.63182520708955</v>
      </c>
      <c r="AF19" s="21">
        <v>104.68750652883216</v>
      </c>
      <c r="AG19" s="21">
        <v>104.60671175543831</v>
      </c>
      <c r="AH19" s="21">
        <v>101.64288239954006</v>
      </c>
      <c r="AI19" s="21">
        <v>99.729999256807233</v>
      </c>
      <c r="AJ19" s="21">
        <v>97.958686819344834</v>
      </c>
      <c r="AK19" s="51">
        <v>99.447711211283035</v>
      </c>
      <c r="AL19" s="51">
        <v>99.688483137274758</v>
      </c>
      <c r="AM19" s="51">
        <v>99.80139086047636</v>
      </c>
      <c r="AN19" s="51">
        <v>98.447065880916469</v>
      </c>
      <c r="AO19" s="51">
        <v>97.356484617490764</v>
      </c>
      <c r="AP19" s="51">
        <v>96.578450066913774</v>
      </c>
      <c r="AQ19" s="51">
        <v>95.701558805770972</v>
      </c>
      <c r="AR19" s="51">
        <v>96.400317738821784</v>
      </c>
      <c r="AS19" s="51">
        <v>96.275279269889253</v>
      </c>
      <c r="AT19" s="51">
        <v>96.880071813491213</v>
      </c>
      <c r="AU19" s="51">
        <v>95.900794571023155</v>
      </c>
      <c r="AV19" s="51">
        <v>95.266377902828637</v>
      </c>
      <c r="AW19" s="51">
        <v>94.767888789559649</v>
      </c>
      <c r="AX19" s="51">
        <v>95.385086560726862</v>
      </c>
      <c r="AY19" s="51">
        <v>96.140671180795323</v>
      </c>
      <c r="AZ19" s="51">
        <v>96.515768740920677</v>
      </c>
      <c r="BA19" s="51">
        <v>96.958563502822969</v>
      </c>
      <c r="BB19" s="51">
        <v>97.054643246320339</v>
      </c>
      <c r="BC19" s="51">
        <v>97.083677874389593</v>
      </c>
      <c r="BD19" s="51">
        <v>96.280902372405706</v>
      </c>
      <c r="BE19" s="51">
        <v>95.293851380371805</v>
      </c>
      <c r="BF19" s="51">
        <v>94.255036674497148</v>
      </c>
      <c r="BG19" s="51">
        <v>94.100765575173227</v>
      </c>
      <c r="BH19" s="51">
        <v>95.290879864489639</v>
      </c>
      <c r="BI19" s="39">
        <v>97.209754311111681</v>
      </c>
      <c r="BJ19" s="209"/>
      <c r="BK19" s="51"/>
      <c r="BL19" s="51"/>
      <c r="BM19" s="51"/>
      <c r="BN19" s="51"/>
      <c r="BO19" s="51"/>
      <c r="BP19" s="51"/>
    </row>
    <row r="20" spans="1:68" x14ac:dyDescent="0.2">
      <c r="A20" s="20" t="str">
        <f t="shared" si="0"/>
        <v>mwg_a_gg_QU_19</v>
      </c>
      <c r="B20" s="19" t="s">
        <v>3505</v>
      </c>
      <c r="C20" s="19" t="s">
        <v>503</v>
      </c>
      <c r="D20" s="19">
        <v>19</v>
      </c>
      <c r="E20" s="21">
        <v>100</v>
      </c>
      <c r="F20" s="21">
        <v>98.81509172992024</v>
      </c>
      <c r="G20" s="21">
        <v>96.899633291907733</v>
      </c>
      <c r="H20" s="21">
        <v>95.860245794263491</v>
      </c>
      <c r="I20" s="21">
        <v>95.34640921458265</v>
      </c>
      <c r="J20" s="21">
        <v>98.346737329212999</v>
      </c>
      <c r="K20" s="21">
        <v>100.28568583460303</v>
      </c>
      <c r="L20" s="21">
        <v>102.77461583372109</v>
      </c>
      <c r="M20" s="21">
        <v>101.9491855714997</v>
      </c>
      <c r="N20" s="21">
        <v>102.27054020355877</v>
      </c>
      <c r="O20" s="21">
        <v>101.73986269504962</v>
      </c>
      <c r="P20" s="21">
        <v>101.22237602141583</v>
      </c>
      <c r="Q20" s="21">
        <v>100.25949153688877</v>
      </c>
      <c r="R20" s="21">
        <v>100.28797146234051</v>
      </c>
      <c r="S20" s="21">
        <v>101.14821863873387</v>
      </c>
      <c r="T20" s="21">
        <v>101.76431834399749</v>
      </c>
      <c r="U20" s="21">
        <v>103.13950434072659</v>
      </c>
      <c r="V20" s="21">
        <v>103.77440212412364</v>
      </c>
      <c r="W20" s="21">
        <v>104.04859069024957</v>
      </c>
      <c r="X20" s="21">
        <v>105.01648520699695</v>
      </c>
      <c r="Y20" s="21">
        <v>106.37954942749714</v>
      </c>
      <c r="Z20" s="21">
        <v>108.46788046651074</v>
      </c>
      <c r="AA20" s="21">
        <v>109.43904772259661</v>
      </c>
      <c r="AB20" s="21">
        <v>109.07452956658388</v>
      </c>
      <c r="AC20" s="21">
        <v>108.47406540108447</v>
      </c>
      <c r="AD20" s="21">
        <v>106.76482732760962</v>
      </c>
      <c r="AE20" s="21">
        <v>107.34574164398693</v>
      </c>
      <c r="AF20" s="21">
        <v>108.13027166278145</v>
      </c>
      <c r="AG20" s="21">
        <v>109.95719667907515</v>
      </c>
      <c r="AH20" s="21">
        <v>111.60880359689536</v>
      </c>
      <c r="AI20" s="21">
        <v>112.07849719301969</v>
      </c>
      <c r="AJ20" s="21">
        <v>112.59516319893169</v>
      </c>
      <c r="AK20" s="51">
        <v>113.73119081561434</v>
      </c>
      <c r="AL20" s="51">
        <v>114.879956283167</v>
      </c>
      <c r="AM20" s="51">
        <v>115.67986234216717</v>
      </c>
      <c r="AN20" s="51">
        <v>114.68020126101955</v>
      </c>
      <c r="AO20" s="51">
        <v>113.41928411890255</v>
      </c>
      <c r="AP20" s="51">
        <v>112.06360481681132</v>
      </c>
      <c r="AQ20" s="51">
        <v>111.01725001874992</v>
      </c>
      <c r="AR20" s="51">
        <v>112.15643443617989</v>
      </c>
      <c r="AS20" s="51">
        <v>112.87002634445166</v>
      </c>
      <c r="AT20" s="51">
        <v>114.11936498266577</v>
      </c>
      <c r="AU20" s="51">
        <v>112.81333118436226</v>
      </c>
      <c r="AV20" s="51">
        <v>112.24529683602888</v>
      </c>
      <c r="AW20" s="51">
        <v>111.28061803678634</v>
      </c>
      <c r="AX20" s="51">
        <v>112.01878192776358</v>
      </c>
      <c r="AY20" s="51">
        <v>111.59421147919697</v>
      </c>
      <c r="AZ20" s="51">
        <v>111.8995790085708</v>
      </c>
      <c r="BA20" s="51">
        <v>112.86844415235721</v>
      </c>
      <c r="BB20" s="51">
        <v>113.6170711154744</v>
      </c>
      <c r="BC20" s="51">
        <v>112.8834838701228</v>
      </c>
      <c r="BD20" s="51">
        <v>110.1140493833646</v>
      </c>
      <c r="BE20" s="51">
        <v>109.1656692848829</v>
      </c>
      <c r="BF20" s="51">
        <v>109.10242017572925</v>
      </c>
      <c r="BG20" s="51">
        <v>109.73375817103692</v>
      </c>
      <c r="BH20" s="51">
        <v>109.90998431929349</v>
      </c>
      <c r="BI20" s="39">
        <v>110.05154720127537</v>
      </c>
      <c r="BJ20" s="209"/>
      <c r="BK20" s="51"/>
      <c r="BL20" s="51"/>
      <c r="BM20" s="51"/>
      <c r="BN20" s="51"/>
      <c r="BO20" s="51"/>
      <c r="BP20" s="51"/>
    </row>
    <row r="21" spans="1:68" x14ac:dyDescent="0.2">
      <c r="A21" s="20" t="str">
        <f t="shared" si="0"/>
        <v>mwg_a_gg_QU_20</v>
      </c>
      <c r="B21" s="19" t="s">
        <v>3505</v>
      </c>
      <c r="C21" s="19" t="s">
        <v>503</v>
      </c>
      <c r="D21" s="19">
        <v>20</v>
      </c>
      <c r="E21" s="21">
        <v>100</v>
      </c>
      <c r="F21" s="21">
        <v>100.41006388491043</v>
      </c>
      <c r="G21" s="21">
        <v>100.40390719838848</v>
      </c>
      <c r="H21" s="21">
        <v>101.13011436587634</v>
      </c>
      <c r="I21" s="21">
        <v>101.29750896458414</v>
      </c>
      <c r="J21" s="21">
        <v>104.79385402333946</v>
      </c>
      <c r="K21" s="21">
        <v>107.48095008486776</v>
      </c>
      <c r="L21" s="21">
        <v>110.68712917751407</v>
      </c>
      <c r="M21" s="21">
        <v>110.25818518211865</v>
      </c>
      <c r="N21" s="21">
        <v>109.97468452392462</v>
      </c>
      <c r="O21" s="21">
        <v>108.68989564237584</v>
      </c>
      <c r="P21" s="21">
        <v>106.90516175555223</v>
      </c>
      <c r="Q21" s="21">
        <v>105.05191794459684</v>
      </c>
      <c r="R21" s="21">
        <v>104.35211397652962</v>
      </c>
      <c r="S21" s="21">
        <v>105.13305804872387</v>
      </c>
      <c r="T21" s="21">
        <v>106.24501962470242</v>
      </c>
      <c r="U21" s="21">
        <v>107.7687159246599</v>
      </c>
      <c r="V21" s="21">
        <v>108.60258911703768</v>
      </c>
      <c r="W21" s="21">
        <v>108.9234573987012</v>
      </c>
      <c r="X21" s="21">
        <v>109.92820379436962</v>
      </c>
      <c r="Y21" s="21">
        <v>110.52051863160017</v>
      </c>
      <c r="Z21" s="21">
        <v>111.90999213293121</v>
      </c>
      <c r="AA21" s="21">
        <v>112.52605367182498</v>
      </c>
      <c r="AB21" s="21">
        <v>112.45801575569241</v>
      </c>
      <c r="AC21" s="21">
        <v>112.43987789495738</v>
      </c>
      <c r="AD21" s="21">
        <v>111.73161789176771</v>
      </c>
      <c r="AE21" s="21">
        <v>113.04541881300118</v>
      </c>
      <c r="AF21" s="21">
        <v>114.561098986945</v>
      </c>
      <c r="AG21" s="21">
        <v>116.67532186473329</v>
      </c>
      <c r="AH21" s="21">
        <v>117.8103647518606</v>
      </c>
      <c r="AI21" s="21">
        <v>117.48581563723786</v>
      </c>
      <c r="AJ21" s="21">
        <v>116.64695912933529</v>
      </c>
      <c r="AK21" s="51">
        <v>117.77977844674052</v>
      </c>
      <c r="AL21" s="51">
        <v>119.78323236122328</v>
      </c>
      <c r="AM21" s="51">
        <v>121.84184141051009</v>
      </c>
      <c r="AN21" s="51">
        <v>121.83958899191714</v>
      </c>
      <c r="AO21" s="51">
        <v>120.33976098455743</v>
      </c>
      <c r="AP21" s="51">
        <v>119.68725815628078</v>
      </c>
      <c r="AQ21" s="51">
        <v>119.65169990841569</v>
      </c>
      <c r="AR21" s="51">
        <v>122.32102228832768</v>
      </c>
      <c r="AS21" s="51">
        <v>122.68812616980684</v>
      </c>
      <c r="AT21" s="51">
        <v>122.7809048047274</v>
      </c>
      <c r="AU21" s="51">
        <v>120.4107127745749</v>
      </c>
      <c r="AV21" s="51">
        <v>120.10267985134055</v>
      </c>
      <c r="AW21" s="51">
        <v>119.79516502925613</v>
      </c>
      <c r="AX21" s="51">
        <v>120.33850084929249</v>
      </c>
      <c r="AY21" s="51">
        <v>119.41515116633808</v>
      </c>
      <c r="AZ21" s="51">
        <v>119.09732354413423</v>
      </c>
      <c r="BA21" s="51">
        <v>120.28973742488826</v>
      </c>
      <c r="BB21" s="51">
        <v>120.92057690151387</v>
      </c>
      <c r="BC21" s="51">
        <v>120.21254502774735</v>
      </c>
      <c r="BD21" s="51">
        <v>117.35378485356256</v>
      </c>
      <c r="BE21" s="51">
        <v>116.18999291493371</v>
      </c>
      <c r="BF21" s="51">
        <v>115.79941240516017</v>
      </c>
      <c r="BG21" s="51">
        <v>116.26919581362847</v>
      </c>
      <c r="BH21" s="51">
        <v>117.45561456266334</v>
      </c>
      <c r="BI21" s="39">
        <v>119.3178153998816</v>
      </c>
      <c r="BJ21" s="209"/>
      <c r="BK21" s="51"/>
      <c r="BL21" s="51"/>
      <c r="BM21" s="51"/>
      <c r="BN21" s="51"/>
      <c r="BO21" s="51"/>
      <c r="BP21" s="51"/>
    </row>
    <row r="22" spans="1:68" x14ac:dyDescent="0.2">
      <c r="A22" s="20" t="str">
        <f t="shared" si="0"/>
        <v>mwg_a_gg_QU_21</v>
      </c>
      <c r="B22" s="19" t="s">
        <v>3505</v>
      </c>
      <c r="C22" s="19" t="s">
        <v>503</v>
      </c>
      <c r="D22" s="19">
        <v>21</v>
      </c>
      <c r="E22" s="21">
        <v>100</v>
      </c>
      <c r="F22" s="21">
        <v>94.226025991194717</v>
      </c>
      <c r="G22" s="21">
        <v>92.667251135612844</v>
      </c>
      <c r="H22" s="21">
        <v>95.505458919259297</v>
      </c>
      <c r="I22" s="21">
        <v>97.062845767516322</v>
      </c>
      <c r="J22" s="21">
        <v>100.66751434936008</v>
      </c>
      <c r="K22" s="21">
        <v>103.07602021538975</v>
      </c>
      <c r="L22" s="21">
        <v>105.97087763527072</v>
      </c>
      <c r="M22" s="21">
        <v>104.95755218863856</v>
      </c>
      <c r="N22" s="21">
        <v>104.13265763800443</v>
      </c>
      <c r="O22" s="21">
        <v>102.66641696973527</v>
      </c>
      <c r="P22" s="21">
        <v>101.300221181444</v>
      </c>
      <c r="Q22" s="21">
        <v>99.512566972072989</v>
      </c>
      <c r="R22" s="21">
        <v>98.147607992377758</v>
      </c>
      <c r="S22" s="21">
        <v>97.913956548267677</v>
      </c>
      <c r="T22" s="21">
        <v>98.248643214125778</v>
      </c>
      <c r="U22" s="21">
        <v>99.656180234335295</v>
      </c>
      <c r="V22" s="21">
        <v>98.255011735646733</v>
      </c>
      <c r="W22" s="21">
        <v>98.243841230787396</v>
      </c>
      <c r="X22" s="21">
        <v>98.517949385833617</v>
      </c>
      <c r="Y22" s="21">
        <v>100.96038561207668</v>
      </c>
      <c r="Z22" s="21">
        <v>103.18313163401534</v>
      </c>
      <c r="AA22" s="21">
        <v>104.75785446106285</v>
      </c>
      <c r="AB22" s="21">
        <v>106.69976881011648</v>
      </c>
      <c r="AC22" s="21">
        <v>108.00005115143932</v>
      </c>
      <c r="AD22" s="21">
        <v>108.70055006680077</v>
      </c>
      <c r="AE22" s="21">
        <v>110.58991766018079</v>
      </c>
      <c r="AF22" s="21">
        <v>111.30112183623551</v>
      </c>
      <c r="AG22" s="21">
        <v>113.86991331310497</v>
      </c>
      <c r="AH22" s="21">
        <v>112.92624775164991</v>
      </c>
      <c r="AI22" s="21">
        <v>110.46783755833449</v>
      </c>
      <c r="AJ22" s="21">
        <v>105.88798000284037</v>
      </c>
      <c r="AK22" s="51">
        <v>103.44179733740422</v>
      </c>
      <c r="AL22" s="51">
        <v>102.50150073350699</v>
      </c>
      <c r="AM22" s="51">
        <v>102.07950793601765</v>
      </c>
      <c r="AN22" s="51">
        <v>101.41273479852987</v>
      </c>
      <c r="AO22" s="51">
        <v>100.85725926207145</v>
      </c>
      <c r="AP22" s="51">
        <v>101.69584140381507</v>
      </c>
      <c r="AQ22" s="51">
        <v>102.66755092998473</v>
      </c>
      <c r="AR22" s="51">
        <v>104.35609056668663</v>
      </c>
      <c r="AS22" s="51">
        <v>103.70104616166839</v>
      </c>
      <c r="AT22" s="51">
        <v>103.2785297819421</v>
      </c>
      <c r="AU22" s="51">
        <v>100.78336395948456</v>
      </c>
      <c r="AV22" s="51">
        <v>99.002691800202001</v>
      </c>
      <c r="AW22" s="51">
        <v>96.709363060928027</v>
      </c>
      <c r="AX22" s="51">
        <v>96.07069580706559</v>
      </c>
      <c r="AY22" s="51">
        <v>94.772946950160645</v>
      </c>
      <c r="AZ22" s="51">
        <v>95.192818865736456</v>
      </c>
      <c r="BA22" s="51">
        <v>95.932216251913971</v>
      </c>
      <c r="BB22" s="51">
        <v>96.74053169097273</v>
      </c>
      <c r="BC22" s="51">
        <v>95.468043278817618</v>
      </c>
      <c r="BD22" s="51">
        <v>93.584407997320227</v>
      </c>
      <c r="BE22" s="51">
        <v>93.101134073888446</v>
      </c>
      <c r="BF22" s="51">
        <v>92.974007635993033</v>
      </c>
      <c r="BG22" s="51">
        <v>92.511836185626521</v>
      </c>
      <c r="BH22" s="51">
        <v>92.382971308185233</v>
      </c>
      <c r="BI22" s="39">
        <v>93.295211382378312</v>
      </c>
      <c r="BJ22" s="209"/>
      <c r="BK22" s="51"/>
      <c r="BL22" s="51"/>
      <c r="BM22" s="51"/>
      <c r="BN22" s="51"/>
      <c r="BO22" s="51"/>
      <c r="BP22" s="51"/>
    </row>
    <row r="23" spans="1:68" x14ac:dyDescent="0.2">
      <c r="A23" s="20" t="str">
        <f t="shared" si="0"/>
        <v>mwg_a_gg_QU_22</v>
      </c>
      <c r="B23" s="19" t="s">
        <v>3505</v>
      </c>
      <c r="C23" s="19" t="s">
        <v>503</v>
      </c>
      <c r="D23" s="19">
        <v>22</v>
      </c>
      <c r="E23" s="21">
        <v>100</v>
      </c>
      <c r="F23" s="21">
        <v>95.777387293514153</v>
      </c>
      <c r="G23" s="21">
        <v>95.102744255814329</v>
      </c>
      <c r="H23" s="21">
        <v>97.33674091360102</v>
      </c>
      <c r="I23" s="21">
        <v>100.05660077961249</v>
      </c>
      <c r="J23" s="21">
        <v>103.82480042475204</v>
      </c>
      <c r="K23" s="21">
        <v>105.89794801742015</v>
      </c>
      <c r="L23" s="21">
        <v>108.1351758740235</v>
      </c>
      <c r="M23" s="21">
        <v>106.13856877416981</v>
      </c>
      <c r="N23" s="21">
        <v>104.82212065873871</v>
      </c>
      <c r="O23" s="21">
        <v>102.65727754694772</v>
      </c>
      <c r="P23" s="21">
        <v>100.86129252094342</v>
      </c>
      <c r="Q23" s="21">
        <v>98.577821973722564</v>
      </c>
      <c r="R23" s="21">
        <v>97.491792236765079</v>
      </c>
      <c r="S23" s="21">
        <v>97.858845080658909</v>
      </c>
      <c r="T23" s="21">
        <v>98.889693325103693</v>
      </c>
      <c r="U23" s="21">
        <v>100.97383908715751</v>
      </c>
      <c r="V23" s="21">
        <v>101.09536856403203</v>
      </c>
      <c r="W23" s="21">
        <v>101.24239529133165</v>
      </c>
      <c r="X23" s="21">
        <v>100.95281568397532</v>
      </c>
      <c r="Y23" s="21">
        <v>101.63789127041173</v>
      </c>
      <c r="Z23" s="21">
        <v>102.25879057162386</v>
      </c>
      <c r="AA23" s="21">
        <v>102.16070579525213</v>
      </c>
      <c r="AB23" s="21">
        <v>101.79610131653283</v>
      </c>
      <c r="AC23" s="21">
        <v>102.07101819904479</v>
      </c>
      <c r="AD23" s="21">
        <v>102.3908389592101</v>
      </c>
      <c r="AE23" s="21">
        <v>104.11739036241944</v>
      </c>
      <c r="AF23" s="21">
        <v>105.53510690265752</v>
      </c>
      <c r="AG23" s="21">
        <v>107.87396122767272</v>
      </c>
      <c r="AH23" s="21">
        <v>109.73980884963116</v>
      </c>
      <c r="AI23" s="21">
        <v>110.37054366994067</v>
      </c>
      <c r="AJ23" s="21">
        <v>110.6496499180285</v>
      </c>
      <c r="AK23" s="51">
        <v>112.2226338106999</v>
      </c>
      <c r="AL23" s="51">
        <v>114.1155656889794</v>
      </c>
      <c r="AM23" s="51">
        <v>115.4270698465013</v>
      </c>
      <c r="AN23" s="51">
        <v>114.70487694996662</v>
      </c>
      <c r="AO23" s="51">
        <v>113.36879162778085</v>
      </c>
      <c r="AP23" s="51">
        <v>112.79894219601316</v>
      </c>
      <c r="AQ23" s="51">
        <v>111.98692399583221</v>
      </c>
      <c r="AR23" s="51">
        <v>113.02500218579173</v>
      </c>
      <c r="AS23" s="51">
        <v>113.17541466308596</v>
      </c>
      <c r="AT23" s="51">
        <v>114.42245587152892</v>
      </c>
      <c r="AU23" s="51">
        <v>113.76408088745639</v>
      </c>
      <c r="AV23" s="51">
        <v>113.71575249307739</v>
      </c>
      <c r="AW23" s="51">
        <v>113.05913437321915</v>
      </c>
      <c r="AX23" s="51">
        <v>113.36124812555398</v>
      </c>
      <c r="AY23" s="51">
        <v>113.12099870972656</v>
      </c>
      <c r="AZ23" s="51">
        <v>113.51387991713018</v>
      </c>
      <c r="BA23" s="51">
        <v>114.8221050763505</v>
      </c>
      <c r="BB23" s="51">
        <v>115.36119909730159</v>
      </c>
      <c r="BC23" s="51">
        <v>114.96981022789787</v>
      </c>
      <c r="BD23" s="51">
        <v>112.97774427476595</v>
      </c>
      <c r="BE23" s="51">
        <v>112.15022758194125</v>
      </c>
      <c r="BF23" s="51">
        <v>111.12804979765666</v>
      </c>
      <c r="BG23" s="51">
        <v>110.77983306937949</v>
      </c>
      <c r="BH23" s="51">
        <v>111.13275327887006</v>
      </c>
      <c r="BI23" s="39">
        <v>112.82736999414482</v>
      </c>
      <c r="BJ23" s="209"/>
      <c r="BK23" s="51"/>
      <c r="BL23" s="51"/>
      <c r="BM23" s="51"/>
      <c r="BN23" s="51"/>
      <c r="BO23" s="51"/>
      <c r="BP23" s="51"/>
    </row>
    <row r="24" spans="1:68" x14ac:dyDescent="0.2">
      <c r="A24" s="20" t="str">
        <f t="shared" si="0"/>
        <v>mwg_a_gg_QU_23</v>
      </c>
      <c r="B24" s="19" t="s">
        <v>3505</v>
      </c>
      <c r="C24" s="19" t="s">
        <v>503</v>
      </c>
      <c r="D24" s="19">
        <v>23</v>
      </c>
      <c r="E24" s="21">
        <v>100</v>
      </c>
      <c r="F24" s="21">
        <v>93.717092242906176</v>
      </c>
      <c r="G24" s="21">
        <v>90.784113644047054</v>
      </c>
      <c r="H24" s="21">
        <v>92.57740533921519</v>
      </c>
      <c r="I24" s="21">
        <v>91.019380431622537</v>
      </c>
      <c r="J24" s="21">
        <v>93.630598692671967</v>
      </c>
      <c r="K24" s="21">
        <v>96.185845733371778</v>
      </c>
      <c r="L24" s="21">
        <v>99.275454568695821</v>
      </c>
      <c r="M24" s="21">
        <v>98.321518971261767</v>
      </c>
      <c r="N24" s="21">
        <v>98.526205876599008</v>
      </c>
      <c r="O24" s="21">
        <v>98.570648513581034</v>
      </c>
      <c r="P24" s="21">
        <v>98.94942660766965</v>
      </c>
      <c r="Q24" s="21">
        <v>97.857888843878982</v>
      </c>
      <c r="R24" s="21">
        <v>97.365282797852274</v>
      </c>
      <c r="S24" s="21">
        <v>98.402000289494183</v>
      </c>
      <c r="T24" s="21">
        <v>99.787650633690248</v>
      </c>
      <c r="U24" s="21">
        <v>102.33743962325974</v>
      </c>
      <c r="V24" s="21">
        <v>101.70318985077095</v>
      </c>
      <c r="W24" s="21">
        <v>100.7151714644874</v>
      </c>
      <c r="X24" s="21">
        <v>98.551184830174861</v>
      </c>
      <c r="Y24" s="21">
        <v>97.777452139644311</v>
      </c>
      <c r="Z24" s="21">
        <v>97.961621982981526</v>
      </c>
      <c r="AA24" s="21">
        <v>99.227553427430919</v>
      </c>
      <c r="AB24" s="21">
        <v>100.71739217501631</v>
      </c>
      <c r="AC24" s="21">
        <v>101.44161280672876</v>
      </c>
      <c r="AD24" s="21">
        <v>100.59505673703281</v>
      </c>
      <c r="AE24" s="21">
        <v>100.35512245869374</v>
      </c>
      <c r="AF24" s="21">
        <v>100.02786773018499</v>
      </c>
      <c r="AG24" s="21">
        <v>102.02001035566927</v>
      </c>
      <c r="AH24" s="21">
        <v>104.78615451966793</v>
      </c>
      <c r="AI24" s="21">
        <v>107.78207462416448</v>
      </c>
      <c r="AJ24" s="21">
        <v>110.0633063316461</v>
      </c>
      <c r="AK24" s="51">
        <v>112.50659516427034</v>
      </c>
      <c r="AL24" s="51">
        <v>115.23067513577439</v>
      </c>
      <c r="AM24" s="51">
        <v>117.29002446208176</v>
      </c>
      <c r="AN24" s="51">
        <v>118.8491805689261</v>
      </c>
      <c r="AO24" s="51">
        <v>119.25882830403953</v>
      </c>
      <c r="AP24" s="51">
        <v>121.03740389740869</v>
      </c>
      <c r="AQ24" s="51">
        <v>121.34664725699297</v>
      </c>
      <c r="AR24" s="51">
        <v>121.20874707451053</v>
      </c>
      <c r="AS24" s="51">
        <v>118.58395574203291</v>
      </c>
      <c r="AT24" s="51">
        <v>116.00799457895933</v>
      </c>
      <c r="AU24" s="51">
        <v>112.65145723046084</v>
      </c>
      <c r="AV24" s="51">
        <v>109.07762802366136</v>
      </c>
      <c r="AW24" s="51">
        <v>106.0674302356487</v>
      </c>
      <c r="AX24" s="51">
        <v>105.41351017197589</v>
      </c>
      <c r="AY24" s="51">
        <v>104.93604309481566</v>
      </c>
      <c r="AZ24" s="51">
        <v>104.70988126005669</v>
      </c>
      <c r="BA24" s="51">
        <v>105.5648996847097</v>
      </c>
      <c r="BB24" s="51">
        <v>106.51299113882794</v>
      </c>
      <c r="BC24" s="51">
        <v>106.8381739039839</v>
      </c>
      <c r="BD24" s="51">
        <v>105.1603044926578</v>
      </c>
      <c r="BE24" s="51">
        <v>104.20589101323371</v>
      </c>
      <c r="BF24" s="51">
        <v>103.87412212796943</v>
      </c>
      <c r="BG24" s="51">
        <v>103.32822497196236</v>
      </c>
      <c r="BH24" s="51">
        <v>103.15638147018001</v>
      </c>
      <c r="BI24" s="39">
        <v>103.19747136660294</v>
      </c>
      <c r="BJ24" s="209"/>
      <c r="BK24" s="51"/>
      <c r="BL24" s="51"/>
      <c r="BM24" s="51"/>
      <c r="BN24" s="51"/>
      <c r="BO24" s="51"/>
      <c r="BP24" s="51"/>
    </row>
    <row r="25" spans="1:68" x14ac:dyDescent="0.2">
      <c r="A25" s="20" t="str">
        <f t="shared" si="0"/>
        <v>mwg_a_gg_QU_24</v>
      </c>
      <c r="B25" s="19" t="s">
        <v>3505</v>
      </c>
      <c r="C25" s="19" t="s">
        <v>503</v>
      </c>
      <c r="D25" s="19">
        <v>24</v>
      </c>
      <c r="E25" s="21">
        <v>100</v>
      </c>
      <c r="F25" s="21">
        <v>95.26172609835676</v>
      </c>
      <c r="G25" s="21">
        <v>91.403944273786067</v>
      </c>
      <c r="H25" s="21">
        <v>90.033649367805666</v>
      </c>
      <c r="I25" s="21">
        <v>89.410294414582225</v>
      </c>
      <c r="J25" s="21">
        <v>92.821268011642019</v>
      </c>
      <c r="K25" s="21">
        <v>96.248210347335103</v>
      </c>
      <c r="L25" s="21">
        <v>100.1492740824217</v>
      </c>
      <c r="M25" s="21">
        <v>100.49223616729491</v>
      </c>
      <c r="N25" s="21">
        <v>100.08008698954296</v>
      </c>
      <c r="O25" s="21">
        <v>98.798220527291335</v>
      </c>
      <c r="P25" s="21">
        <v>96.773724125841909</v>
      </c>
      <c r="Q25" s="21">
        <v>95.099622376702129</v>
      </c>
      <c r="R25" s="21">
        <v>94.763310923823312</v>
      </c>
      <c r="S25" s="21">
        <v>95.837882578796822</v>
      </c>
      <c r="T25" s="21">
        <v>96.852397345421267</v>
      </c>
      <c r="U25" s="21">
        <v>97.160137738514962</v>
      </c>
      <c r="V25" s="21">
        <v>97.214401656423902</v>
      </c>
      <c r="W25" s="21">
        <v>97.312029034598751</v>
      </c>
      <c r="X25" s="21">
        <v>98.765129250839266</v>
      </c>
      <c r="Y25" s="21">
        <v>99.888177284794594</v>
      </c>
      <c r="Z25" s="21">
        <v>101.40430518182262</v>
      </c>
      <c r="AA25" s="21">
        <v>103.14884922245621</v>
      </c>
      <c r="AB25" s="21">
        <v>103.59069490851657</v>
      </c>
      <c r="AC25" s="21">
        <v>104.40719234040277</v>
      </c>
      <c r="AD25" s="21">
        <v>104.26491550529147</v>
      </c>
      <c r="AE25" s="21">
        <v>105.47476485190042</v>
      </c>
      <c r="AF25" s="21">
        <v>105.69769830717784</v>
      </c>
      <c r="AG25" s="21">
        <v>106.01810862713791</v>
      </c>
      <c r="AH25" s="21">
        <v>105.50108067998571</v>
      </c>
      <c r="AI25" s="21">
        <v>104.79344146253908</v>
      </c>
      <c r="AJ25" s="21">
        <v>104.64331295941152</v>
      </c>
      <c r="AK25" s="51">
        <v>107.25416948427797</v>
      </c>
      <c r="AL25" s="51">
        <v>110.55275777637651</v>
      </c>
      <c r="AM25" s="51">
        <v>112.07675812605471</v>
      </c>
      <c r="AN25" s="51">
        <v>112.02101068645622</v>
      </c>
      <c r="AO25" s="51">
        <v>110.14285286771413</v>
      </c>
      <c r="AP25" s="51">
        <v>109.0071626119899</v>
      </c>
      <c r="AQ25" s="51">
        <v>107.19432516055294</v>
      </c>
      <c r="AR25" s="51">
        <v>107.15833576611546</v>
      </c>
      <c r="AS25" s="51">
        <v>107.08542838135814</v>
      </c>
      <c r="AT25" s="51">
        <v>107.35370909763776</v>
      </c>
      <c r="AU25" s="51">
        <v>106.6892421526818</v>
      </c>
      <c r="AV25" s="51">
        <v>106.27822230211171</v>
      </c>
      <c r="AW25" s="51">
        <v>106.09933280299545</v>
      </c>
      <c r="AX25" s="51">
        <v>106.32946528554673</v>
      </c>
      <c r="AY25" s="51">
        <v>106.45309345956777</v>
      </c>
      <c r="AZ25" s="51">
        <v>107.05600677725965</v>
      </c>
      <c r="BA25" s="51">
        <v>108.15493008920794</v>
      </c>
      <c r="BB25" s="51">
        <v>108.42978089620802</v>
      </c>
      <c r="BC25" s="51">
        <v>108.42918020938049</v>
      </c>
      <c r="BD25" s="51">
        <v>107.29988066789501</v>
      </c>
      <c r="BE25" s="51">
        <v>105.88180533917101</v>
      </c>
      <c r="BF25" s="51">
        <v>105.0773906665716</v>
      </c>
      <c r="BG25" s="51">
        <v>104.65519207409447</v>
      </c>
      <c r="BH25" s="51">
        <v>105.9219232578467</v>
      </c>
      <c r="BI25" s="39">
        <v>106.86520388432845</v>
      </c>
      <c r="BJ25" s="209"/>
      <c r="BK25" s="51"/>
      <c r="BL25" s="51"/>
      <c r="BM25" s="51"/>
      <c r="BN25" s="51"/>
      <c r="BO25" s="51"/>
      <c r="BP25" s="51"/>
    </row>
    <row r="26" spans="1:68" x14ac:dyDescent="0.2">
      <c r="A26" s="20" t="str">
        <f t="shared" si="0"/>
        <v>mwg_a_gg_QU_25</v>
      </c>
      <c r="B26" s="19" t="s">
        <v>3505</v>
      </c>
      <c r="C26" s="19" t="s">
        <v>503</v>
      </c>
      <c r="D26" s="19">
        <v>25</v>
      </c>
      <c r="E26" s="21">
        <v>100</v>
      </c>
      <c r="F26" s="21">
        <v>103.42316858238371</v>
      </c>
      <c r="G26" s="21">
        <v>106.83022312901615</v>
      </c>
      <c r="H26" s="21">
        <v>109.5056298369912</v>
      </c>
      <c r="I26" s="21">
        <v>112.50637721378962</v>
      </c>
      <c r="J26" s="21">
        <v>116.57673183758487</v>
      </c>
      <c r="K26" s="21">
        <v>118.771694360732</v>
      </c>
      <c r="L26" s="21">
        <v>120.47363961951443</v>
      </c>
      <c r="M26" s="21">
        <v>115.81538968394187</v>
      </c>
      <c r="N26" s="21">
        <v>110.08998559159035</v>
      </c>
      <c r="O26" s="21">
        <v>104.4964858109213</v>
      </c>
      <c r="P26" s="21">
        <v>100.28903933230509</v>
      </c>
      <c r="Q26" s="21">
        <v>96.893358529934872</v>
      </c>
      <c r="R26" s="21">
        <v>94.926694838439332</v>
      </c>
      <c r="S26" s="21">
        <v>94.807179781964635</v>
      </c>
      <c r="T26" s="21">
        <v>95.167859111966592</v>
      </c>
      <c r="U26" s="21">
        <v>96.282341805599572</v>
      </c>
      <c r="V26" s="21">
        <v>96.012856949699469</v>
      </c>
      <c r="W26" s="21">
        <v>96.803271521265586</v>
      </c>
      <c r="X26" s="21">
        <v>97.961805440747426</v>
      </c>
      <c r="Y26" s="21">
        <v>99.806041440214429</v>
      </c>
      <c r="Z26" s="21">
        <v>100.55249101253393</v>
      </c>
      <c r="AA26" s="21">
        <v>100.08262674384603</v>
      </c>
      <c r="AB26" s="21">
        <v>99.623616571582303</v>
      </c>
      <c r="AC26" s="21">
        <v>100.52566357843143</v>
      </c>
      <c r="AD26" s="21">
        <v>102.75632882108566</v>
      </c>
      <c r="AE26" s="21">
        <v>104.28391220843753</v>
      </c>
      <c r="AF26" s="21">
        <v>105.47455601801657</v>
      </c>
      <c r="AG26" s="21">
        <v>106.57297197322349</v>
      </c>
      <c r="AH26" s="21">
        <v>108.94256495122892</v>
      </c>
      <c r="AI26" s="21">
        <v>109.60562292125337</v>
      </c>
      <c r="AJ26" s="21">
        <v>110.00736845865235</v>
      </c>
      <c r="AK26" s="51">
        <v>111.73513326664313</v>
      </c>
      <c r="AL26" s="51">
        <v>113.98624158910678</v>
      </c>
      <c r="AM26" s="51">
        <v>115.18125068566758</v>
      </c>
      <c r="AN26" s="51">
        <v>114.08287946974076</v>
      </c>
      <c r="AO26" s="51">
        <v>112.29662083772423</v>
      </c>
      <c r="AP26" s="51">
        <v>112.57243255702129</v>
      </c>
      <c r="AQ26" s="51">
        <v>112.68856803488656</v>
      </c>
      <c r="AR26" s="51">
        <v>113.65092742004333</v>
      </c>
      <c r="AS26" s="51">
        <v>111.87035607853973</v>
      </c>
      <c r="AT26" s="51">
        <v>111.86666982668767</v>
      </c>
      <c r="AU26" s="51">
        <v>112.08375198502553</v>
      </c>
      <c r="AV26" s="51">
        <v>114.01761285113496</v>
      </c>
      <c r="AW26" s="51">
        <v>114.73830707201778</v>
      </c>
      <c r="AX26" s="51">
        <v>115.19480643758307</v>
      </c>
      <c r="AY26" s="51">
        <v>113.95433035010031</v>
      </c>
      <c r="AZ26" s="51">
        <v>113.98909347742288</v>
      </c>
      <c r="BA26" s="51">
        <v>114.36871624773073</v>
      </c>
      <c r="BB26" s="51">
        <v>115.34418303662603</v>
      </c>
      <c r="BC26" s="51">
        <v>114.28657398786235</v>
      </c>
      <c r="BD26" s="51">
        <v>112.97083290723351</v>
      </c>
      <c r="BE26" s="51">
        <v>112.00068888320561</v>
      </c>
      <c r="BF26" s="51">
        <v>112.11130265354529</v>
      </c>
      <c r="BG26" s="51">
        <v>112.5844702971641</v>
      </c>
      <c r="BH26" s="51">
        <v>114.4298384171603</v>
      </c>
      <c r="BI26" s="39">
        <v>117.28031484899859</v>
      </c>
      <c r="BJ26" s="209"/>
      <c r="BK26" s="51"/>
      <c r="BL26" s="51"/>
      <c r="BM26" s="51"/>
      <c r="BN26" s="51"/>
      <c r="BO26" s="51"/>
      <c r="BP26" s="51"/>
    </row>
    <row r="27" spans="1:68" x14ac:dyDescent="0.2">
      <c r="A27" s="20" t="str">
        <f t="shared" si="0"/>
        <v>mwg_a_gg_QU_26</v>
      </c>
      <c r="B27" s="19" t="s">
        <v>3505</v>
      </c>
      <c r="C27" s="19" t="s">
        <v>503</v>
      </c>
      <c r="D27" s="19">
        <v>26</v>
      </c>
      <c r="E27" s="21">
        <v>100</v>
      </c>
      <c r="F27" s="21">
        <v>90.19176392394148</v>
      </c>
      <c r="G27" s="21">
        <v>85.461758201398581</v>
      </c>
      <c r="H27" s="21">
        <v>86.419231025398616</v>
      </c>
      <c r="I27" s="21">
        <v>88.431496213235846</v>
      </c>
      <c r="J27" s="21">
        <v>89.852988865919556</v>
      </c>
      <c r="K27" s="21">
        <v>88.835012006793704</v>
      </c>
      <c r="L27" s="21">
        <v>88.447539840748604</v>
      </c>
      <c r="M27" s="21">
        <v>88.025221425212635</v>
      </c>
      <c r="N27" s="21">
        <v>87.515734104910976</v>
      </c>
      <c r="O27" s="21">
        <v>86.203212629581344</v>
      </c>
      <c r="P27" s="21">
        <v>84.032505091665044</v>
      </c>
      <c r="Q27" s="21">
        <v>83.771535630120084</v>
      </c>
      <c r="R27" s="21">
        <v>84.682387697592688</v>
      </c>
      <c r="S27" s="21">
        <v>86.168318265575337</v>
      </c>
      <c r="T27" s="21">
        <v>87.19182239777642</v>
      </c>
      <c r="U27" s="21">
        <v>84.099034866200313</v>
      </c>
      <c r="V27" s="21">
        <v>83.375288361870631</v>
      </c>
      <c r="W27" s="21">
        <v>80.960239070587775</v>
      </c>
      <c r="X27" s="21">
        <v>82.780560924300545</v>
      </c>
      <c r="Y27" s="21">
        <v>82.070761190274823</v>
      </c>
      <c r="Z27" s="21">
        <v>83.521771671052434</v>
      </c>
      <c r="AA27" s="21">
        <v>89.864763748997234</v>
      </c>
      <c r="AB27" s="21">
        <v>90.820185144053838</v>
      </c>
      <c r="AC27" s="21">
        <v>93.877399184967558</v>
      </c>
      <c r="AD27" s="21">
        <v>90.045346075315777</v>
      </c>
      <c r="AE27" s="21">
        <v>90.60180400629622</v>
      </c>
      <c r="AF27" s="21">
        <v>87.946032844967704</v>
      </c>
      <c r="AG27" s="21">
        <v>87.277254445622546</v>
      </c>
      <c r="AH27" s="21">
        <v>86.376436790165414</v>
      </c>
      <c r="AI27" s="21">
        <v>86.267033053817897</v>
      </c>
      <c r="AJ27" s="21">
        <v>85.406659752117449</v>
      </c>
      <c r="AK27" s="51">
        <v>87.120238087701935</v>
      </c>
      <c r="AL27" s="51">
        <v>88.85798221737015</v>
      </c>
      <c r="AM27" s="51">
        <v>90.266861242660369</v>
      </c>
      <c r="AN27" s="51">
        <v>90.835838299280866</v>
      </c>
      <c r="AO27" s="51">
        <v>90.880621884074287</v>
      </c>
      <c r="AP27" s="51">
        <v>91.028787085544437</v>
      </c>
      <c r="AQ27" s="51">
        <v>90.163641839038803</v>
      </c>
      <c r="AR27" s="51">
        <v>89.301126824296276</v>
      </c>
      <c r="AS27" s="51">
        <v>87.736390738589705</v>
      </c>
      <c r="AT27" s="51">
        <v>86.339543253505965</v>
      </c>
      <c r="AU27" s="51">
        <v>85.444006826814487</v>
      </c>
      <c r="AV27" s="51">
        <v>86.648670433478401</v>
      </c>
      <c r="AW27" s="51">
        <v>87.629684517765028</v>
      </c>
      <c r="AX27" s="51">
        <v>88.098185438057911</v>
      </c>
      <c r="AY27" s="51">
        <v>87.035655683500593</v>
      </c>
      <c r="AZ27" s="51">
        <v>87.484820721864693</v>
      </c>
      <c r="BA27" s="51">
        <v>88.579810403757676</v>
      </c>
      <c r="BB27" s="51">
        <v>89.672317195239387</v>
      </c>
      <c r="BC27" s="51">
        <v>89.040937662070803</v>
      </c>
      <c r="BD27" s="51">
        <v>87.119222830865041</v>
      </c>
      <c r="BE27" s="51">
        <v>85.296304743802608</v>
      </c>
      <c r="BF27" s="51">
        <v>84.696138360134952</v>
      </c>
      <c r="BG27" s="51">
        <v>84.802996546997761</v>
      </c>
      <c r="BH27" s="51">
        <v>85.531538495908094</v>
      </c>
      <c r="BI27" s="39">
        <v>86.429686355065272</v>
      </c>
      <c r="BJ27" s="209"/>
      <c r="BK27" s="51"/>
      <c r="BL27" s="51"/>
      <c r="BM27" s="51"/>
      <c r="BN27" s="51"/>
      <c r="BO27" s="51"/>
      <c r="BP27" s="51"/>
    </row>
    <row r="28" spans="1:68" x14ac:dyDescent="0.2">
      <c r="A28" s="20" t="str">
        <f t="shared" si="0"/>
        <v>mwg_n_gg_QU_1</v>
      </c>
      <c r="B28" s="19" t="s">
        <v>3506</v>
      </c>
      <c r="C28" s="19" t="s">
        <v>503</v>
      </c>
      <c r="D28" s="19">
        <v>1</v>
      </c>
      <c r="E28" s="21">
        <v>100</v>
      </c>
      <c r="F28" s="21">
        <v>98.213686581335537</v>
      </c>
      <c r="G28" s="21">
        <v>99.400357870511058</v>
      </c>
      <c r="H28" s="21">
        <v>103.03533886037843</v>
      </c>
      <c r="I28" s="21">
        <v>105.94055931956022</v>
      </c>
      <c r="J28" s="21">
        <v>110.20620842963683</v>
      </c>
      <c r="K28" s="21">
        <v>112.99762544377462</v>
      </c>
      <c r="L28" s="21">
        <v>116.26094564088159</v>
      </c>
      <c r="M28" s="21">
        <v>115.64730247738589</v>
      </c>
      <c r="N28" s="21">
        <v>115.55170700116408</v>
      </c>
      <c r="O28" s="21">
        <v>114.66844601688375</v>
      </c>
      <c r="P28" s="21">
        <v>113.87514390493895</v>
      </c>
      <c r="Q28" s="21">
        <v>112.84806040387089</v>
      </c>
      <c r="R28" s="21">
        <v>112.65852231081841</v>
      </c>
      <c r="S28" s="21">
        <v>113.51142776591342</v>
      </c>
      <c r="T28" s="21">
        <v>114.59500652291315</v>
      </c>
      <c r="U28" s="21">
        <v>116.74347671967378</v>
      </c>
      <c r="V28" s="21">
        <v>118.59439109109115</v>
      </c>
      <c r="W28" s="21">
        <v>119.24187369819883</v>
      </c>
      <c r="X28" s="21">
        <v>120.17918593275461</v>
      </c>
      <c r="Y28" s="21">
        <v>121.27012934622992</v>
      </c>
      <c r="Z28" s="21">
        <v>124.06718718322993</v>
      </c>
      <c r="AA28" s="21">
        <v>125.00365417296609</v>
      </c>
      <c r="AB28" s="21">
        <v>125.07774167128349</v>
      </c>
      <c r="AC28" s="21">
        <v>125.05886689083768</v>
      </c>
      <c r="AD28" s="21">
        <v>124.83240979221536</v>
      </c>
      <c r="AE28" s="21">
        <v>125.42637087191646</v>
      </c>
      <c r="AF28" s="21">
        <v>125.68743295369707</v>
      </c>
      <c r="AG28" s="21">
        <v>127.3800817045917</v>
      </c>
      <c r="AH28" s="21">
        <v>128.6851158178313</v>
      </c>
      <c r="AI28" s="21">
        <v>128.23061545529427</v>
      </c>
      <c r="AJ28" s="21">
        <v>126.43845097188112</v>
      </c>
      <c r="AK28" s="51">
        <v>125.46122437682862</v>
      </c>
      <c r="AL28" s="51">
        <v>124.67641763225225</v>
      </c>
      <c r="AM28" s="51">
        <v>124.42315388217605</v>
      </c>
      <c r="AN28" s="51">
        <v>122.21696368860978</v>
      </c>
      <c r="AO28" s="51">
        <v>120.35669989622255</v>
      </c>
      <c r="AP28" s="51">
        <v>119.02945018039661</v>
      </c>
      <c r="AQ28" s="51">
        <v>118.45839583658135</v>
      </c>
      <c r="AR28" s="51">
        <v>120.06540381686835</v>
      </c>
      <c r="AS28" s="51">
        <v>120.62004025955815</v>
      </c>
      <c r="AT28" s="51">
        <v>121.67265621563443</v>
      </c>
      <c r="AU28" s="51">
        <v>120.34249882453388</v>
      </c>
      <c r="AV28" s="51">
        <v>119.88527476290956</v>
      </c>
      <c r="AW28" s="51">
        <v>119.5444603165006</v>
      </c>
      <c r="AX28" s="51">
        <v>120.06402863472253</v>
      </c>
      <c r="AY28" s="51">
        <v>119.693782370379</v>
      </c>
      <c r="AZ28" s="51">
        <v>119.58237715680416</v>
      </c>
      <c r="BA28" s="51">
        <v>120.2598952938949</v>
      </c>
      <c r="BB28" s="51">
        <v>120.60916524864747</v>
      </c>
      <c r="BC28" s="51">
        <v>121.29304942701071</v>
      </c>
      <c r="BD28" s="51">
        <v>120.01215357960338</v>
      </c>
      <c r="BE28" s="51">
        <v>120.19920213973934</v>
      </c>
      <c r="BF28" s="51">
        <v>119.07626010282551</v>
      </c>
      <c r="BG28" s="51">
        <v>119.36163818396643</v>
      </c>
      <c r="BH28" s="51">
        <v>119.50609250029724</v>
      </c>
      <c r="BI28" s="39">
        <v>120.30185458500107</v>
      </c>
      <c r="BJ28" s="209"/>
      <c r="BK28" s="51"/>
      <c r="BL28" s="51"/>
      <c r="BM28" s="51"/>
      <c r="BN28" s="51"/>
      <c r="BO28" s="51"/>
      <c r="BP28" s="51"/>
    </row>
    <row r="29" spans="1:68" x14ac:dyDescent="0.2">
      <c r="A29" s="20" t="str">
        <f t="shared" si="0"/>
        <v>mwg_n_gg_QU_2</v>
      </c>
      <c r="B29" s="19" t="s">
        <v>3506</v>
      </c>
      <c r="C29" s="19" t="s">
        <v>503</v>
      </c>
      <c r="D29" s="19">
        <v>2</v>
      </c>
      <c r="E29" s="21">
        <v>100</v>
      </c>
      <c r="F29" s="21">
        <v>96.976830105993145</v>
      </c>
      <c r="G29" s="21">
        <v>94.712787326042488</v>
      </c>
      <c r="H29" s="21">
        <v>94.839751718195771</v>
      </c>
      <c r="I29" s="21">
        <v>94.592079355297628</v>
      </c>
      <c r="J29" s="21">
        <v>97.946236028366641</v>
      </c>
      <c r="K29" s="21">
        <v>100.49127887358789</v>
      </c>
      <c r="L29" s="21">
        <v>103.60706763039347</v>
      </c>
      <c r="M29" s="21">
        <v>103.55464858909757</v>
      </c>
      <c r="N29" s="21">
        <v>103.89005965928929</v>
      </c>
      <c r="O29" s="21">
        <v>103.65623570648626</v>
      </c>
      <c r="P29" s="21">
        <v>103.1892243573899</v>
      </c>
      <c r="Q29" s="21">
        <v>102.44222476318366</v>
      </c>
      <c r="R29" s="21">
        <v>102.15430345446755</v>
      </c>
      <c r="S29" s="21">
        <v>102.77490228302095</v>
      </c>
      <c r="T29" s="21">
        <v>103.68379974179665</v>
      </c>
      <c r="U29" s="21">
        <v>105.35601893940554</v>
      </c>
      <c r="V29" s="21">
        <v>106.33006629452795</v>
      </c>
      <c r="W29" s="21">
        <v>106.42578554647815</v>
      </c>
      <c r="X29" s="21">
        <v>107.08842354091274</v>
      </c>
      <c r="Y29" s="21">
        <v>108.52791787910262</v>
      </c>
      <c r="Z29" s="21">
        <v>111.16073724116393</v>
      </c>
      <c r="AA29" s="21">
        <v>112.15191710450507</v>
      </c>
      <c r="AB29" s="21">
        <v>112.4744063447079</v>
      </c>
      <c r="AC29" s="21">
        <v>112.84875286205154</v>
      </c>
      <c r="AD29" s="21">
        <v>112.94684591374919</v>
      </c>
      <c r="AE29" s="21">
        <v>112.97886366657251</v>
      </c>
      <c r="AF29" s="21">
        <v>112.14688711694221</v>
      </c>
      <c r="AG29" s="21">
        <v>112.70743219281314</v>
      </c>
      <c r="AH29" s="21">
        <v>110.98609517782114</v>
      </c>
      <c r="AI29" s="21">
        <v>108.62213417803405</v>
      </c>
      <c r="AJ29" s="21">
        <v>105.11387168098584</v>
      </c>
      <c r="AK29" s="51">
        <v>104.38087062726423</v>
      </c>
      <c r="AL29" s="51">
        <v>103.67452876870077</v>
      </c>
      <c r="AM29" s="51">
        <v>103.37745352824997</v>
      </c>
      <c r="AN29" s="51">
        <v>102.04936028192886</v>
      </c>
      <c r="AO29" s="51">
        <v>100.80894790905383</v>
      </c>
      <c r="AP29" s="51">
        <v>99.847821909378226</v>
      </c>
      <c r="AQ29" s="51">
        <v>99.353368959373299</v>
      </c>
      <c r="AR29" s="51">
        <v>100.32524296146357</v>
      </c>
      <c r="AS29" s="51">
        <v>100.35155451957904</v>
      </c>
      <c r="AT29" s="51">
        <v>100.22983738643445</v>
      </c>
      <c r="AU29" s="51">
        <v>98.166181998229547</v>
      </c>
      <c r="AV29" s="51">
        <v>97.817993619390663</v>
      </c>
      <c r="AW29" s="51">
        <v>98.0283333870169</v>
      </c>
      <c r="AX29" s="51">
        <v>99.444351129351432</v>
      </c>
      <c r="AY29" s="51">
        <v>99.24050196034311</v>
      </c>
      <c r="AZ29" s="51">
        <v>99.098328457503158</v>
      </c>
      <c r="BA29" s="51">
        <v>98.814850459297872</v>
      </c>
      <c r="BB29" s="51">
        <v>98.671329884104807</v>
      </c>
      <c r="BC29" s="51">
        <v>98.862547235086552</v>
      </c>
      <c r="BD29" s="51">
        <v>98.264997710779653</v>
      </c>
      <c r="BE29" s="51">
        <v>98.604532298925847</v>
      </c>
      <c r="BF29" s="51">
        <v>98.196961938214443</v>
      </c>
      <c r="BG29" s="51">
        <v>98.773424974027435</v>
      </c>
      <c r="BH29" s="51">
        <v>98.934418535687925</v>
      </c>
      <c r="BI29" s="39">
        <v>99.242611920807406</v>
      </c>
      <c r="BJ29" s="209"/>
      <c r="BK29" s="51"/>
      <c r="BL29" s="51"/>
      <c r="BM29" s="51"/>
      <c r="BN29" s="51"/>
      <c r="BO29" s="51"/>
      <c r="BP29" s="51"/>
    </row>
    <row r="30" spans="1:68" x14ac:dyDescent="0.2">
      <c r="A30" s="20" t="str">
        <f t="shared" si="0"/>
        <v>mwg_n_gg_QU_3</v>
      </c>
      <c r="B30" s="19" t="s">
        <v>3506</v>
      </c>
      <c r="C30" s="19" t="s">
        <v>503</v>
      </c>
      <c r="D30" s="19">
        <v>3</v>
      </c>
      <c r="E30" s="21">
        <v>100</v>
      </c>
      <c r="F30" s="21">
        <v>98.257899970319315</v>
      </c>
      <c r="G30" s="21">
        <v>97.477531049140723</v>
      </c>
      <c r="H30" s="21">
        <v>99.179622631099775</v>
      </c>
      <c r="I30" s="21">
        <v>100.17045018604183</v>
      </c>
      <c r="J30" s="21">
        <v>104.48061117647565</v>
      </c>
      <c r="K30" s="21">
        <v>107.6449932315773</v>
      </c>
      <c r="L30" s="21">
        <v>111.2914473300652</v>
      </c>
      <c r="M30" s="21">
        <v>111.4206062681573</v>
      </c>
      <c r="N30" s="21">
        <v>111.62072751039902</v>
      </c>
      <c r="O30" s="21">
        <v>111.11348562298279</v>
      </c>
      <c r="P30" s="21">
        <v>110.47578101357404</v>
      </c>
      <c r="Q30" s="21">
        <v>110.00247583770063</v>
      </c>
      <c r="R30" s="21">
        <v>110.32060152366546</v>
      </c>
      <c r="S30" s="21">
        <v>111.82096657327808</v>
      </c>
      <c r="T30" s="21">
        <v>113.82232270391945</v>
      </c>
      <c r="U30" s="21">
        <v>116.73591368830961</v>
      </c>
      <c r="V30" s="21">
        <v>119.08311245584525</v>
      </c>
      <c r="W30" s="21">
        <v>119.94554176449083</v>
      </c>
      <c r="X30" s="21">
        <v>120.98710493497106</v>
      </c>
      <c r="Y30" s="21">
        <v>122.25630401016234</v>
      </c>
      <c r="Z30" s="21">
        <v>125.01975679186215</v>
      </c>
      <c r="AA30" s="21">
        <v>126.04611244029952</v>
      </c>
      <c r="AB30" s="21">
        <v>126.78101174913171</v>
      </c>
      <c r="AC30" s="21">
        <v>128.03039241284395</v>
      </c>
      <c r="AD30" s="21">
        <v>129.09161712371625</v>
      </c>
      <c r="AE30" s="21">
        <v>129.73446319269271</v>
      </c>
      <c r="AF30" s="21">
        <v>129.07406068940037</v>
      </c>
      <c r="AG30" s="21">
        <v>130.36136176043496</v>
      </c>
      <c r="AH30" s="21">
        <v>131.62294128425751</v>
      </c>
      <c r="AI30" s="21">
        <v>131.49467188880362</v>
      </c>
      <c r="AJ30" s="21">
        <v>128.50868976659214</v>
      </c>
      <c r="AK30" s="51">
        <v>126.42378965901656</v>
      </c>
      <c r="AL30" s="51">
        <v>124.95278644817235</v>
      </c>
      <c r="AM30" s="51">
        <v>124.75920547956177</v>
      </c>
      <c r="AN30" s="51">
        <v>123.2843376261569</v>
      </c>
      <c r="AO30" s="51">
        <v>121.25032939159509</v>
      </c>
      <c r="AP30" s="51">
        <v>118.62883080658503</v>
      </c>
      <c r="AQ30" s="51">
        <v>116.56887699401928</v>
      </c>
      <c r="AR30" s="51">
        <v>117.19184220664927</v>
      </c>
      <c r="AS30" s="51">
        <v>118.08197916087818</v>
      </c>
      <c r="AT30" s="51">
        <v>119.06031613036714</v>
      </c>
      <c r="AU30" s="51">
        <v>117.52672004303976</v>
      </c>
      <c r="AV30" s="51">
        <v>116.69842796322138</v>
      </c>
      <c r="AW30" s="51">
        <v>116.05552008695973</v>
      </c>
      <c r="AX30" s="51">
        <v>116.39081295993203</v>
      </c>
      <c r="AY30" s="51">
        <v>115.82085898440066</v>
      </c>
      <c r="AZ30" s="51">
        <v>115.46853927758987</v>
      </c>
      <c r="BA30" s="51">
        <v>115.55685148438816</v>
      </c>
      <c r="BB30" s="51">
        <v>115.48408563968603</v>
      </c>
      <c r="BC30" s="51">
        <v>115.18557038166897</v>
      </c>
      <c r="BD30" s="51">
        <v>114.14059355993719</v>
      </c>
      <c r="BE30" s="51">
        <v>115.146402966248</v>
      </c>
      <c r="BF30" s="51">
        <v>116.10999811386664</v>
      </c>
      <c r="BG30" s="51">
        <v>116.8199133786395</v>
      </c>
      <c r="BH30" s="51">
        <v>116.63068297030424</v>
      </c>
      <c r="BI30" s="39">
        <v>116.43978808135455</v>
      </c>
      <c r="BJ30" s="209"/>
      <c r="BK30" s="51"/>
      <c r="BL30" s="51"/>
      <c r="BM30" s="51"/>
      <c r="BN30" s="51"/>
      <c r="BO30" s="51"/>
      <c r="BP30" s="51"/>
    </row>
    <row r="31" spans="1:68" x14ac:dyDescent="0.2">
      <c r="A31" s="20" t="str">
        <f t="shared" si="0"/>
        <v>mwg_n_gg_QU_4</v>
      </c>
      <c r="B31" s="19" t="s">
        <v>3506</v>
      </c>
      <c r="C31" s="19" t="s">
        <v>503</v>
      </c>
      <c r="D31" s="19">
        <v>4</v>
      </c>
      <c r="E31" s="21">
        <v>100</v>
      </c>
      <c r="F31" s="21">
        <v>95.661206503203104</v>
      </c>
      <c r="G31" s="21">
        <v>94.2891354272234</v>
      </c>
      <c r="H31" s="21">
        <v>96.33122760276008</v>
      </c>
      <c r="I31" s="21">
        <v>96.749418453856933</v>
      </c>
      <c r="J31" s="21">
        <v>98.301767957432062</v>
      </c>
      <c r="K31" s="21">
        <v>97.788720984940468</v>
      </c>
      <c r="L31" s="21">
        <v>98.200275057225269</v>
      </c>
      <c r="M31" s="21">
        <v>96.687849611053181</v>
      </c>
      <c r="N31" s="21">
        <v>96.143710445316074</v>
      </c>
      <c r="O31" s="21">
        <v>95.187051609131231</v>
      </c>
      <c r="P31" s="21">
        <v>94.119935988559817</v>
      </c>
      <c r="Q31" s="21">
        <v>93.632817987749675</v>
      </c>
      <c r="R31" s="21">
        <v>94.138698611007797</v>
      </c>
      <c r="S31" s="21">
        <v>95.927971103385786</v>
      </c>
      <c r="T31" s="21">
        <v>97.835306826235339</v>
      </c>
      <c r="U31" s="21">
        <v>98.973312409734731</v>
      </c>
      <c r="V31" s="21">
        <v>99.218285189899532</v>
      </c>
      <c r="W31" s="21">
        <v>98.996578834119092</v>
      </c>
      <c r="X31" s="21">
        <v>100.83762396175096</v>
      </c>
      <c r="Y31" s="21">
        <v>102.85786910292143</v>
      </c>
      <c r="Z31" s="21">
        <v>105.97269833818352</v>
      </c>
      <c r="AA31" s="21">
        <v>108.12503664010929</v>
      </c>
      <c r="AB31" s="21">
        <v>108.68496517538129</v>
      </c>
      <c r="AC31" s="21">
        <v>107.78237363262197</v>
      </c>
      <c r="AD31" s="21">
        <v>104.56473867716393</v>
      </c>
      <c r="AE31" s="21">
        <v>102.62748365739544</v>
      </c>
      <c r="AF31" s="21">
        <v>102.27747802602244</v>
      </c>
      <c r="AG31" s="21">
        <v>104.804957556735</v>
      </c>
      <c r="AH31" s="21">
        <v>108.48575865665862</v>
      </c>
      <c r="AI31" s="21">
        <v>110.36586527396794</v>
      </c>
      <c r="AJ31" s="21">
        <v>109.99187217057356</v>
      </c>
      <c r="AK31" s="51">
        <v>108.86883490351813</v>
      </c>
      <c r="AL31" s="51">
        <v>106.27852037088019</v>
      </c>
      <c r="AM31" s="51">
        <v>103.69344452397006</v>
      </c>
      <c r="AN31" s="51">
        <v>100.9877669920902</v>
      </c>
      <c r="AO31" s="51">
        <v>99.892590269012828</v>
      </c>
      <c r="AP31" s="51">
        <v>100.16086395939618</v>
      </c>
      <c r="AQ31" s="51">
        <v>99.934338572966979</v>
      </c>
      <c r="AR31" s="51">
        <v>101.62024173678365</v>
      </c>
      <c r="AS31" s="51">
        <v>102.59322121314342</v>
      </c>
      <c r="AT31" s="51">
        <v>103.34377502835802</v>
      </c>
      <c r="AU31" s="51">
        <v>100.74699555672127</v>
      </c>
      <c r="AV31" s="51">
        <v>100.06504053686217</v>
      </c>
      <c r="AW31" s="51">
        <v>101.66920948806261</v>
      </c>
      <c r="AX31" s="51">
        <v>105.39735797828951</v>
      </c>
      <c r="AY31" s="51">
        <v>106.25057892953055</v>
      </c>
      <c r="AZ31" s="51">
        <v>104.53391572864355</v>
      </c>
      <c r="BA31" s="51">
        <v>103.7077667615896</v>
      </c>
      <c r="BB31" s="51">
        <v>103.08531490663154</v>
      </c>
      <c r="BC31" s="51">
        <v>103.58382276889289</v>
      </c>
      <c r="BD31" s="51">
        <v>101.86122621278734</v>
      </c>
      <c r="BE31" s="51">
        <v>101.57082964941138</v>
      </c>
      <c r="BF31" s="51">
        <v>100.99019303956162</v>
      </c>
      <c r="BG31" s="51">
        <v>101.31531517126639</v>
      </c>
      <c r="BH31" s="51">
        <v>100.58660427757029</v>
      </c>
      <c r="BI31" s="39">
        <v>99.050332567380408</v>
      </c>
      <c r="BJ31" s="209"/>
      <c r="BK31" s="51"/>
      <c r="BL31" s="51"/>
      <c r="BM31" s="51"/>
      <c r="BN31" s="51"/>
      <c r="BO31" s="51"/>
      <c r="BP31" s="51"/>
    </row>
    <row r="32" spans="1:68" x14ac:dyDescent="0.2">
      <c r="A32" s="20" t="str">
        <f t="shared" si="0"/>
        <v>mwg_n_gg_QU_5</v>
      </c>
      <c r="B32" s="19" t="s">
        <v>3506</v>
      </c>
      <c r="C32" s="19" t="s">
        <v>503</v>
      </c>
      <c r="D32" s="19">
        <v>5</v>
      </c>
      <c r="E32" s="21">
        <v>100</v>
      </c>
      <c r="F32" s="21">
        <v>100.87143060872857</v>
      </c>
      <c r="G32" s="21">
        <v>101.80788778598465</v>
      </c>
      <c r="H32" s="21">
        <v>104.55273236132736</v>
      </c>
      <c r="I32" s="21">
        <v>105.23077838682833</v>
      </c>
      <c r="J32" s="21">
        <v>110.31359565653047</v>
      </c>
      <c r="K32" s="21">
        <v>115.94496866100883</v>
      </c>
      <c r="L32" s="21">
        <v>122.01585294580337</v>
      </c>
      <c r="M32" s="21">
        <v>123.45967960840626</v>
      </c>
      <c r="N32" s="21">
        <v>123.80417583593648</v>
      </c>
      <c r="O32" s="21">
        <v>122.66184181723027</v>
      </c>
      <c r="P32" s="21">
        <v>121.545212119851</v>
      </c>
      <c r="Q32" s="21">
        <v>119.99647033398973</v>
      </c>
      <c r="R32" s="21">
        <v>120.19449647109764</v>
      </c>
      <c r="S32" s="21">
        <v>121.35719367456572</v>
      </c>
      <c r="T32" s="21">
        <v>122.8687695356938</v>
      </c>
      <c r="U32" s="21">
        <v>126.212298819765</v>
      </c>
      <c r="V32" s="21">
        <v>130.60665589786757</v>
      </c>
      <c r="W32" s="21">
        <v>132.4055670207949</v>
      </c>
      <c r="X32" s="21">
        <v>134.4156538058858</v>
      </c>
      <c r="Y32" s="21">
        <v>136.1947587734193</v>
      </c>
      <c r="Z32" s="21">
        <v>141.1476209777779</v>
      </c>
      <c r="AA32" s="21">
        <v>142.78460499214177</v>
      </c>
      <c r="AB32" s="21">
        <v>143.62899948044387</v>
      </c>
      <c r="AC32" s="21">
        <v>143.34377575027955</v>
      </c>
      <c r="AD32" s="21">
        <v>141.77058592096441</v>
      </c>
      <c r="AE32" s="21">
        <v>139.32978615994296</v>
      </c>
      <c r="AF32" s="21">
        <v>138.45688087038755</v>
      </c>
      <c r="AG32" s="21">
        <v>140.74704337568642</v>
      </c>
      <c r="AH32" s="21">
        <v>142.02230100070514</v>
      </c>
      <c r="AI32" s="21">
        <v>140.37093709006513</v>
      </c>
      <c r="AJ32" s="21">
        <v>136.49685946899203</v>
      </c>
      <c r="AK32" s="51">
        <v>134.27876334404377</v>
      </c>
      <c r="AL32" s="51">
        <v>134.33588470512987</v>
      </c>
      <c r="AM32" s="51">
        <v>135.74269841278559</v>
      </c>
      <c r="AN32" s="51">
        <v>136.60979041326897</v>
      </c>
      <c r="AO32" s="51">
        <v>134.30654832129906</v>
      </c>
      <c r="AP32" s="51">
        <v>130.66160194247149</v>
      </c>
      <c r="AQ32" s="51">
        <v>126.75299130471365</v>
      </c>
      <c r="AR32" s="51">
        <v>126.78236009364745</v>
      </c>
      <c r="AS32" s="51">
        <v>128.12128651904871</v>
      </c>
      <c r="AT32" s="51">
        <v>130.31055574784941</v>
      </c>
      <c r="AU32" s="51">
        <v>129.10395047272564</v>
      </c>
      <c r="AV32" s="51">
        <v>128.83441044079586</v>
      </c>
      <c r="AW32" s="51">
        <v>128.27577568393039</v>
      </c>
      <c r="AX32" s="51">
        <v>129.3782396798689</v>
      </c>
      <c r="AY32" s="51">
        <v>129.10412293124992</v>
      </c>
      <c r="AZ32" s="51">
        <v>129.0145048788626</v>
      </c>
      <c r="BA32" s="51">
        <v>128.77176213452117</v>
      </c>
      <c r="BB32" s="51">
        <v>127.8420196982638</v>
      </c>
      <c r="BC32" s="51">
        <v>126.91194149183957</v>
      </c>
      <c r="BD32" s="51">
        <v>124.97598136711383</v>
      </c>
      <c r="BE32" s="51">
        <v>124.44141819682029</v>
      </c>
      <c r="BF32" s="51">
        <v>123.02961130039942</v>
      </c>
      <c r="BG32" s="51">
        <v>123.71565798926478</v>
      </c>
      <c r="BH32" s="51">
        <v>124.88705685469465</v>
      </c>
      <c r="BI32" s="39">
        <v>127.23815306512383</v>
      </c>
      <c r="BJ32" s="209"/>
      <c r="BK32" s="51"/>
      <c r="BL32" s="51"/>
      <c r="BM32" s="51"/>
      <c r="BN32" s="51"/>
      <c r="BO32" s="51"/>
      <c r="BP32" s="51"/>
    </row>
    <row r="33" spans="1:68" x14ac:dyDescent="0.2">
      <c r="A33" s="20" t="str">
        <f t="shared" si="0"/>
        <v>mwg_n_gg_QU_6</v>
      </c>
      <c r="B33" s="19" t="s">
        <v>3506</v>
      </c>
      <c r="C33" s="19" t="s">
        <v>503</v>
      </c>
      <c r="D33" s="19">
        <v>6</v>
      </c>
      <c r="E33" s="21">
        <v>100</v>
      </c>
      <c r="F33" s="21">
        <v>96.847667851589861</v>
      </c>
      <c r="G33" s="21">
        <v>95.037139517699828</v>
      </c>
      <c r="H33" s="21">
        <v>96.370299179192145</v>
      </c>
      <c r="I33" s="21">
        <v>96.263711045062635</v>
      </c>
      <c r="J33" s="21">
        <v>100.69526003045421</v>
      </c>
      <c r="K33" s="21">
        <v>104.66599362493571</v>
      </c>
      <c r="L33" s="21">
        <v>109.00019087851975</v>
      </c>
      <c r="M33" s="21">
        <v>108.90051735661739</v>
      </c>
      <c r="N33" s="21">
        <v>108.19309766237889</v>
      </c>
      <c r="O33" s="21">
        <v>107.51553969727105</v>
      </c>
      <c r="P33" s="21">
        <v>107.02998583180404</v>
      </c>
      <c r="Q33" s="21">
        <v>106.93671068195516</v>
      </c>
      <c r="R33" s="21">
        <v>106.91322528079202</v>
      </c>
      <c r="S33" s="21">
        <v>107.57221829669147</v>
      </c>
      <c r="T33" s="21">
        <v>108.3525390949272</v>
      </c>
      <c r="U33" s="21">
        <v>110.34462967629912</v>
      </c>
      <c r="V33" s="21">
        <v>111.131578916744</v>
      </c>
      <c r="W33" s="21">
        <v>112.39690019306755</v>
      </c>
      <c r="X33" s="21">
        <v>113.25802956936825</v>
      </c>
      <c r="Y33" s="21">
        <v>114.51818232464501</v>
      </c>
      <c r="Z33" s="21">
        <v>115.6246485374661</v>
      </c>
      <c r="AA33" s="21">
        <v>115.72639875411842</v>
      </c>
      <c r="AB33" s="21">
        <v>116.56582631250315</v>
      </c>
      <c r="AC33" s="21">
        <v>117.85560259714676</v>
      </c>
      <c r="AD33" s="21">
        <v>118.97906317638889</v>
      </c>
      <c r="AE33" s="21">
        <v>120.14768577461324</v>
      </c>
      <c r="AF33" s="21">
        <v>120.0545591889091</v>
      </c>
      <c r="AG33" s="21">
        <v>120.81892367965008</v>
      </c>
      <c r="AH33" s="21">
        <v>121.7384638397096</v>
      </c>
      <c r="AI33" s="21">
        <v>120.73160417306634</v>
      </c>
      <c r="AJ33" s="21">
        <v>118.63529360622915</v>
      </c>
      <c r="AK33" s="51">
        <v>116.75928273135325</v>
      </c>
      <c r="AL33" s="51">
        <v>116.69417458763159</v>
      </c>
      <c r="AM33" s="51">
        <v>117.03762276127179</v>
      </c>
      <c r="AN33" s="51">
        <v>116.25797494157966</v>
      </c>
      <c r="AO33" s="51">
        <v>114.23185650485657</v>
      </c>
      <c r="AP33" s="51">
        <v>113.41028161816683</v>
      </c>
      <c r="AQ33" s="51">
        <v>112.41286278744741</v>
      </c>
      <c r="AR33" s="51">
        <v>113.97705474310514</v>
      </c>
      <c r="AS33" s="51">
        <v>115.11804794687434</v>
      </c>
      <c r="AT33" s="51">
        <v>116.84546619216313</v>
      </c>
      <c r="AU33" s="51">
        <v>115.11740049718536</v>
      </c>
      <c r="AV33" s="51">
        <v>111.76687064563087</v>
      </c>
      <c r="AW33" s="51">
        <v>109.1519095830712</v>
      </c>
      <c r="AX33" s="51">
        <v>108.0297633072621</v>
      </c>
      <c r="AY33" s="51">
        <v>106.09575080199069</v>
      </c>
      <c r="AZ33" s="51">
        <v>104.54745428522001</v>
      </c>
      <c r="BA33" s="51">
        <v>104.84702818033647</v>
      </c>
      <c r="BB33" s="51">
        <v>105.8411528314266</v>
      </c>
      <c r="BC33" s="51">
        <v>105.87682344117694</v>
      </c>
      <c r="BD33" s="51">
        <v>104.88847159574296</v>
      </c>
      <c r="BE33" s="51">
        <v>105.61447040126824</v>
      </c>
      <c r="BF33" s="51">
        <v>107.05276803493621</v>
      </c>
      <c r="BG33" s="51">
        <v>108.22503042704858</v>
      </c>
      <c r="BH33" s="51">
        <v>108.72118576040221</v>
      </c>
      <c r="BI33" s="39">
        <v>108.12878517141446</v>
      </c>
      <c r="BJ33" s="209"/>
      <c r="BK33" s="51"/>
      <c r="BL33" s="51"/>
      <c r="BM33" s="51"/>
      <c r="BN33" s="51"/>
      <c r="BO33" s="51"/>
      <c r="BP33" s="51"/>
    </row>
    <row r="34" spans="1:68" x14ac:dyDescent="0.2">
      <c r="A34" s="20" t="str">
        <f t="shared" si="0"/>
        <v>mwg_n_gg_QU_7</v>
      </c>
      <c r="B34" s="19" t="s">
        <v>3506</v>
      </c>
      <c r="C34" s="19" t="s">
        <v>503</v>
      </c>
      <c r="D34" s="19">
        <v>7</v>
      </c>
      <c r="E34" s="21">
        <v>100</v>
      </c>
      <c r="F34" s="21">
        <v>98.207621678575876</v>
      </c>
      <c r="G34" s="21">
        <v>98.347993243569704</v>
      </c>
      <c r="H34" s="21">
        <v>100.15806262743672</v>
      </c>
      <c r="I34" s="21">
        <v>102.20494616096312</v>
      </c>
      <c r="J34" s="21">
        <v>104.42138207886369</v>
      </c>
      <c r="K34" s="21">
        <v>103.58083294546326</v>
      </c>
      <c r="L34" s="21">
        <v>103.0900817129582</v>
      </c>
      <c r="M34" s="21">
        <v>100.46245520946651</v>
      </c>
      <c r="N34" s="21">
        <v>99.713934169895666</v>
      </c>
      <c r="O34" s="21">
        <v>98.647606473339877</v>
      </c>
      <c r="P34" s="21">
        <v>97.703260177547619</v>
      </c>
      <c r="Q34" s="21">
        <v>97.248347494300916</v>
      </c>
      <c r="R34" s="21">
        <v>97.409966362198716</v>
      </c>
      <c r="S34" s="21">
        <v>98.649743884638383</v>
      </c>
      <c r="T34" s="21">
        <v>100.56024827419344</v>
      </c>
      <c r="U34" s="21">
        <v>105.18760636707763</v>
      </c>
      <c r="V34" s="21">
        <v>110.48255762523739</v>
      </c>
      <c r="W34" s="21">
        <v>112.95703757749747</v>
      </c>
      <c r="X34" s="21">
        <v>113.94817090626815</v>
      </c>
      <c r="Y34" s="21">
        <v>113.79157143860118</v>
      </c>
      <c r="Z34" s="21">
        <v>117.0077446361697</v>
      </c>
      <c r="AA34" s="21">
        <v>117.8277034096826</v>
      </c>
      <c r="AB34" s="21">
        <v>117.51871698092562</v>
      </c>
      <c r="AC34" s="21">
        <v>116.41927198135942</v>
      </c>
      <c r="AD34" s="21">
        <v>116.03182063306339</v>
      </c>
      <c r="AE34" s="21">
        <v>116.34024087879192</v>
      </c>
      <c r="AF34" s="21">
        <v>114.61035953384794</v>
      </c>
      <c r="AG34" s="21">
        <v>113.95606548634233</v>
      </c>
      <c r="AH34" s="21">
        <v>113.72965241530227</v>
      </c>
      <c r="AI34" s="21">
        <v>113.27586304412341</v>
      </c>
      <c r="AJ34" s="21">
        <v>110.72931643683823</v>
      </c>
      <c r="AK34" s="51">
        <v>108.99561317762361</v>
      </c>
      <c r="AL34" s="51">
        <v>109.32467060748449</v>
      </c>
      <c r="AM34" s="51">
        <v>112.08323861151689</v>
      </c>
      <c r="AN34" s="51">
        <v>113.79314206722889</v>
      </c>
      <c r="AO34" s="51">
        <v>113.17621017877254</v>
      </c>
      <c r="AP34" s="51">
        <v>108.53365610897754</v>
      </c>
      <c r="AQ34" s="51">
        <v>103.89025548768059</v>
      </c>
      <c r="AR34" s="51">
        <v>102.74580469471493</v>
      </c>
      <c r="AS34" s="51">
        <v>104.87657042551602</v>
      </c>
      <c r="AT34" s="51">
        <v>107.49615449704287</v>
      </c>
      <c r="AU34" s="51">
        <v>106.45193211171096</v>
      </c>
      <c r="AV34" s="51">
        <v>104.85638149440622</v>
      </c>
      <c r="AW34" s="51">
        <v>103.0067572174321</v>
      </c>
      <c r="AX34" s="51">
        <v>103.09500402292576</v>
      </c>
      <c r="AY34" s="51">
        <v>102.32360442578575</v>
      </c>
      <c r="AZ34" s="51">
        <v>102.20528912554646</v>
      </c>
      <c r="BA34" s="51">
        <v>103.17885924015434</v>
      </c>
      <c r="BB34" s="51">
        <v>104.6305844755686</v>
      </c>
      <c r="BC34" s="51">
        <v>105.23057014489454</v>
      </c>
      <c r="BD34" s="51">
        <v>104.25445951578524</v>
      </c>
      <c r="BE34" s="51">
        <v>103.77518137994589</v>
      </c>
      <c r="BF34" s="51">
        <v>104.01907762060166</v>
      </c>
      <c r="BG34" s="51">
        <v>103.8548792360707</v>
      </c>
      <c r="BH34" s="51">
        <v>103.3954805551124</v>
      </c>
      <c r="BI34" s="39">
        <v>101.6281375391904</v>
      </c>
      <c r="BJ34" s="209"/>
      <c r="BK34" s="51"/>
      <c r="BL34" s="51"/>
      <c r="BM34" s="51"/>
      <c r="BN34" s="51"/>
      <c r="BO34" s="51"/>
      <c r="BP34" s="51"/>
    </row>
    <row r="35" spans="1:68" x14ac:dyDescent="0.2">
      <c r="A35" s="20" t="str">
        <f t="shared" si="0"/>
        <v>mwg_n_gg_QU_8</v>
      </c>
      <c r="B35" s="19" t="s">
        <v>3506</v>
      </c>
      <c r="C35" s="19" t="s">
        <v>503</v>
      </c>
      <c r="D35" s="19">
        <v>8</v>
      </c>
      <c r="E35" s="21">
        <v>100</v>
      </c>
      <c r="F35" s="21">
        <v>98.663569905725623</v>
      </c>
      <c r="G35" s="21">
        <v>98.700290045718546</v>
      </c>
      <c r="H35" s="21">
        <v>100.78551057133605</v>
      </c>
      <c r="I35" s="21">
        <v>102.20908063923353</v>
      </c>
      <c r="J35" s="21">
        <v>105.41669756514612</v>
      </c>
      <c r="K35" s="21">
        <v>106.80567259329803</v>
      </c>
      <c r="L35" s="21">
        <v>108.93738692693604</v>
      </c>
      <c r="M35" s="21">
        <v>108.92107162656934</v>
      </c>
      <c r="N35" s="21">
        <v>109.578805856382</v>
      </c>
      <c r="O35" s="21">
        <v>108.9546736658798</v>
      </c>
      <c r="P35" s="21">
        <v>107.22396255090162</v>
      </c>
      <c r="Q35" s="21">
        <v>106.03739511998553</v>
      </c>
      <c r="R35" s="21">
        <v>105.98259754397195</v>
      </c>
      <c r="S35" s="21">
        <v>107.60932809551888</v>
      </c>
      <c r="T35" s="21">
        <v>109.41458489037849</v>
      </c>
      <c r="U35" s="21">
        <v>111.11709083601563</v>
      </c>
      <c r="V35" s="21">
        <v>112.45213643250429</v>
      </c>
      <c r="W35" s="21">
        <v>112.54825723548284</v>
      </c>
      <c r="X35" s="21">
        <v>113.64382372520193</v>
      </c>
      <c r="Y35" s="21">
        <v>114.90616601367775</v>
      </c>
      <c r="Z35" s="21">
        <v>117.28023227318148</v>
      </c>
      <c r="AA35" s="21">
        <v>119.4791405205155</v>
      </c>
      <c r="AB35" s="21">
        <v>120.32043413633869</v>
      </c>
      <c r="AC35" s="21">
        <v>121.96385521473401</v>
      </c>
      <c r="AD35" s="21">
        <v>121.96949396693145</v>
      </c>
      <c r="AE35" s="21">
        <v>122.86897924317638</v>
      </c>
      <c r="AF35" s="21">
        <v>122.92367235180251</v>
      </c>
      <c r="AG35" s="21">
        <v>124.82715257003439</v>
      </c>
      <c r="AH35" s="21">
        <v>126.33968605418129</v>
      </c>
      <c r="AI35" s="21">
        <v>126.08025309041734</v>
      </c>
      <c r="AJ35" s="21">
        <v>124.24532756160708</v>
      </c>
      <c r="AK35" s="51">
        <v>123.54548806826192</v>
      </c>
      <c r="AL35" s="51">
        <v>124.13560721887011</v>
      </c>
      <c r="AM35" s="51">
        <v>124.80944400709865</v>
      </c>
      <c r="AN35" s="51">
        <v>124.45003955972544</v>
      </c>
      <c r="AO35" s="51">
        <v>122.26029560731735</v>
      </c>
      <c r="AP35" s="51">
        <v>119.05325172521687</v>
      </c>
      <c r="AQ35" s="51">
        <v>115.44430533795395</v>
      </c>
      <c r="AR35" s="51">
        <v>115.33456795586783</v>
      </c>
      <c r="AS35" s="51">
        <v>116.55541565861127</v>
      </c>
      <c r="AT35" s="51">
        <v>118.948872310439</v>
      </c>
      <c r="AU35" s="51">
        <v>117.88688745754342</v>
      </c>
      <c r="AV35" s="51">
        <v>116.7770842828176</v>
      </c>
      <c r="AW35" s="51">
        <v>115.48856009828334</v>
      </c>
      <c r="AX35" s="51">
        <v>115.96958435604428</v>
      </c>
      <c r="AY35" s="51">
        <v>114.61455958538811</v>
      </c>
      <c r="AZ35" s="51">
        <v>113.88185566455446</v>
      </c>
      <c r="BA35" s="51">
        <v>113.766189922843</v>
      </c>
      <c r="BB35" s="51">
        <v>114.93172257292024</v>
      </c>
      <c r="BC35" s="51">
        <v>114.92837298369238</v>
      </c>
      <c r="BD35" s="51">
        <v>113.57157367574088</v>
      </c>
      <c r="BE35" s="51">
        <v>113.00808345178802</v>
      </c>
      <c r="BF35" s="51">
        <v>112.95023665881509</v>
      </c>
      <c r="BG35" s="51">
        <v>114.46716511143397</v>
      </c>
      <c r="BH35" s="51">
        <v>115.8643111315032</v>
      </c>
      <c r="BI35" s="39">
        <v>116.90108755611766</v>
      </c>
      <c r="BJ35" s="209"/>
      <c r="BK35" s="51"/>
      <c r="BL35" s="51"/>
      <c r="BM35" s="51"/>
      <c r="BN35" s="51"/>
      <c r="BO35" s="51"/>
      <c r="BP35" s="51"/>
    </row>
    <row r="36" spans="1:68" x14ac:dyDescent="0.2">
      <c r="A36" s="20" t="str">
        <f t="shared" si="0"/>
        <v>mwg_n_gg_QU_9</v>
      </c>
      <c r="B36" s="19" t="s">
        <v>3506</v>
      </c>
      <c r="C36" s="19" t="s">
        <v>503</v>
      </c>
      <c r="D36" s="19">
        <v>9</v>
      </c>
      <c r="E36" s="21">
        <v>100</v>
      </c>
      <c r="F36" s="21">
        <v>97.464244758706556</v>
      </c>
      <c r="G36" s="21">
        <v>97.547964883539279</v>
      </c>
      <c r="H36" s="21">
        <v>99.75843049127802</v>
      </c>
      <c r="I36" s="21">
        <v>101.23375405289185</v>
      </c>
      <c r="J36" s="21">
        <v>104.27715387901679</v>
      </c>
      <c r="K36" s="21">
        <v>106.03132567431335</v>
      </c>
      <c r="L36" s="21">
        <v>108.69402325178991</v>
      </c>
      <c r="M36" s="21">
        <v>107.68019677024067</v>
      </c>
      <c r="N36" s="21">
        <v>107.49045842583293</v>
      </c>
      <c r="O36" s="21">
        <v>106.28828394548596</v>
      </c>
      <c r="P36" s="21">
        <v>105.03561496619729</v>
      </c>
      <c r="Q36" s="21">
        <v>103.65121931860631</v>
      </c>
      <c r="R36" s="21">
        <v>103.60815165131682</v>
      </c>
      <c r="S36" s="21">
        <v>104.95551043433845</v>
      </c>
      <c r="T36" s="21">
        <v>106.43206200860551</v>
      </c>
      <c r="U36" s="21">
        <v>108.73438305174142</v>
      </c>
      <c r="V36" s="21">
        <v>110.47571120725922</v>
      </c>
      <c r="W36" s="21">
        <v>111.22110857050917</v>
      </c>
      <c r="X36" s="21">
        <v>112.82180587944241</v>
      </c>
      <c r="Y36" s="21">
        <v>115.17950152174329</v>
      </c>
      <c r="Z36" s="21">
        <v>118.9662687761803</v>
      </c>
      <c r="AA36" s="21">
        <v>120.20682072428816</v>
      </c>
      <c r="AB36" s="21">
        <v>120.54093033930064</v>
      </c>
      <c r="AC36" s="21">
        <v>120.88710872551849</v>
      </c>
      <c r="AD36" s="21">
        <v>121.2405915948011</v>
      </c>
      <c r="AE36" s="21">
        <v>121.67109138151794</v>
      </c>
      <c r="AF36" s="21">
        <v>121.53480734356192</v>
      </c>
      <c r="AG36" s="21">
        <v>122.10787649617168</v>
      </c>
      <c r="AH36" s="21">
        <v>122.28943074938688</v>
      </c>
      <c r="AI36" s="21">
        <v>120.94543299448897</v>
      </c>
      <c r="AJ36" s="21">
        <v>118.44583021649407</v>
      </c>
      <c r="AK36" s="51">
        <v>116.39866826526253</v>
      </c>
      <c r="AL36" s="51">
        <v>115.09552615477656</v>
      </c>
      <c r="AM36" s="51">
        <v>115.29350769208757</v>
      </c>
      <c r="AN36" s="51">
        <v>114.08058836461778</v>
      </c>
      <c r="AO36" s="51">
        <v>112.59743112434346</v>
      </c>
      <c r="AP36" s="51">
        <v>110.26933085857138</v>
      </c>
      <c r="AQ36" s="51">
        <v>109.38713213926512</v>
      </c>
      <c r="AR36" s="51">
        <v>110.88637115448161</v>
      </c>
      <c r="AS36" s="51">
        <v>112.13799152503596</v>
      </c>
      <c r="AT36" s="51">
        <v>112.77563477975941</v>
      </c>
      <c r="AU36" s="51">
        <v>110.22890563839745</v>
      </c>
      <c r="AV36" s="51">
        <v>108.57802784393577</v>
      </c>
      <c r="AW36" s="51">
        <v>107.59442752673105</v>
      </c>
      <c r="AX36" s="51">
        <v>107.84369954375204</v>
      </c>
      <c r="AY36" s="51">
        <v>108.02915168484363</v>
      </c>
      <c r="AZ36" s="51">
        <v>108.74799559555697</v>
      </c>
      <c r="BA36" s="51">
        <v>110.49440384324059</v>
      </c>
      <c r="BB36" s="51">
        <v>111.69536315274532</v>
      </c>
      <c r="BC36" s="51">
        <v>112.3452976443712</v>
      </c>
      <c r="BD36" s="51">
        <v>111.38589837874554</v>
      </c>
      <c r="BE36" s="51">
        <v>111.15647696057702</v>
      </c>
      <c r="BF36" s="51">
        <v>110.14791570000642</v>
      </c>
      <c r="BG36" s="51">
        <v>110.23025018999203</v>
      </c>
      <c r="BH36" s="51">
        <v>109.74661301364488</v>
      </c>
      <c r="BI36" s="39">
        <v>109.42034918450338</v>
      </c>
      <c r="BJ36" s="209"/>
      <c r="BK36" s="51"/>
      <c r="BL36" s="51"/>
      <c r="BM36" s="51"/>
      <c r="BN36" s="51"/>
      <c r="BO36" s="51"/>
      <c r="BP36" s="51"/>
    </row>
    <row r="37" spans="1:68" x14ac:dyDescent="0.2">
      <c r="A37" s="20" t="str">
        <f t="shared" si="0"/>
        <v>mwg_n_gg_QU_10</v>
      </c>
      <c r="B37" s="19" t="s">
        <v>3506</v>
      </c>
      <c r="C37" s="19" t="s">
        <v>503</v>
      </c>
      <c r="D37" s="19">
        <v>10</v>
      </c>
      <c r="E37" s="21">
        <v>100</v>
      </c>
      <c r="F37" s="21">
        <v>91.84215475531694</v>
      </c>
      <c r="G37" s="21">
        <v>87.195155506709554</v>
      </c>
      <c r="H37" s="21">
        <v>87.735029531175442</v>
      </c>
      <c r="I37" s="21">
        <v>87.902633929973788</v>
      </c>
      <c r="J37" s="21">
        <v>91.063337659177208</v>
      </c>
      <c r="K37" s="21">
        <v>93.314890855415001</v>
      </c>
      <c r="L37" s="21">
        <v>95.925136836723013</v>
      </c>
      <c r="M37" s="21">
        <v>95.871837527140329</v>
      </c>
      <c r="N37" s="21">
        <v>96.035964150078144</v>
      </c>
      <c r="O37" s="21">
        <v>95.782173778417061</v>
      </c>
      <c r="P37" s="21">
        <v>95.668455414475531</v>
      </c>
      <c r="Q37" s="21">
        <v>95.551457833364438</v>
      </c>
      <c r="R37" s="21">
        <v>95.930046630780012</v>
      </c>
      <c r="S37" s="21">
        <v>96.937640894748952</v>
      </c>
      <c r="T37" s="21">
        <v>98.120839584752233</v>
      </c>
      <c r="U37" s="21">
        <v>100.16049622196677</v>
      </c>
      <c r="V37" s="21">
        <v>101.77461780260138</v>
      </c>
      <c r="W37" s="21">
        <v>101.76140681471934</v>
      </c>
      <c r="X37" s="21">
        <v>101.61323377703252</v>
      </c>
      <c r="Y37" s="21">
        <v>101.4952153432465</v>
      </c>
      <c r="Z37" s="21">
        <v>103.23336963385462</v>
      </c>
      <c r="AA37" s="21">
        <v>104.40091410204337</v>
      </c>
      <c r="AB37" s="21">
        <v>104.60043584639031</v>
      </c>
      <c r="AC37" s="21">
        <v>104.8570074285695</v>
      </c>
      <c r="AD37" s="21">
        <v>103.98340565772531</v>
      </c>
      <c r="AE37" s="21">
        <v>103.67198966601183</v>
      </c>
      <c r="AF37" s="21">
        <v>102.65321417257998</v>
      </c>
      <c r="AG37" s="21">
        <v>102.98324152707652</v>
      </c>
      <c r="AH37" s="21">
        <v>103.25163846108522</v>
      </c>
      <c r="AI37" s="21">
        <v>102.86240797023379</v>
      </c>
      <c r="AJ37" s="21">
        <v>101.58784031950135</v>
      </c>
      <c r="AK37" s="51">
        <v>101.37689098551037</v>
      </c>
      <c r="AL37" s="51">
        <v>101.34852394351583</v>
      </c>
      <c r="AM37" s="51">
        <v>101.77155830320525</v>
      </c>
      <c r="AN37" s="51">
        <v>100.69816918399277</v>
      </c>
      <c r="AO37" s="51">
        <v>99.302482208788135</v>
      </c>
      <c r="AP37" s="51">
        <v>98.101078354924923</v>
      </c>
      <c r="AQ37" s="51">
        <v>97.385080903142878</v>
      </c>
      <c r="AR37" s="51">
        <v>98.55552378510238</v>
      </c>
      <c r="AS37" s="51">
        <v>99.113919596202834</v>
      </c>
      <c r="AT37" s="51">
        <v>99.745356657600993</v>
      </c>
      <c r="AU37" s="51">
        <v>98.371990501163239</v>
      </c>
      <c r="AV37" s="51">
        <v>97.298124669307057</v>
      </c>
      <c r="AW37" s="51">
        <v>96.73523191437009</v>
      </c>
      <c r="AX37" s="51">
        <v>97.006800853716541</v>
      </c>
      <c r="AY37" s="51">
        <v>96.700663228562121</v>
      </c>
      <c r="AZ37" s="51">
        <v>96.285086983257941</v>
      </c>
      <c r="BA37" s="51">
        <v>96.42025215639957</v>
      </c>
      <c r="BB37" s="51">
        <v>96.78072728111816</v>
      </c>
      <c r="BC37" s="51">
        <v>96.880082609200713</v>
      </c>
      <c r="BD37" s="51">
        <v>96.159201749111162</v>
      </c>
      <c r="BE37" s="51">
        <v>96.289625737403767</v>
      </c>
      <c r="BF37" s="51">
        <v>96.538003373155789</v>
      </c>
      <c r="BG37" s="51">
        <v>97.028250846301646</v>
      </c>
      <c r="BH37" s="51">
        <v>97.180315134400601</v>
      </c>
      <c r="BI37" s="39">
        <v>97.216254440781398</v>
      </c>
      <c r="BJ37" s="209"/>
      <c r="BK37" s="51"/>
      <c r="BL37" s="51"/>
      <c r="BM37" s="51"/>
      <c r="BN37" s="51"/>
      <c r="BO37" s="51"/>
      <c r="BP37" s="51"/>
    </row>
    <row r="38" spans="1:68" x14ac:dyDescent="0.2">
      <c r="A38" s="20" t="str">
        <f t="shared" si="0"/>
        <v>mwg_n_gg_QU_11</v>
      </c>
      <c r="B38" s="19" t="s">
        <v>3506</v>
      </c>
      <c r="C38" s="19" t="s">
        <v>503</v>
      </c>
      <c r="D38" s="19">
        <v>11</v>
      </c>
      <c r="E38" s="21">
        <v>100</v>
      </c>
      <c r="F38" s="21">
        <v>96.071288276702333</v>
      </c>
      <c r="G38" s="21">
        <v>92.212901224464531</v>
      </c>
      <c r="H38" s="21">
        <v>91.479749901332355</v>
      </c>
      <c r="I38" s="21">
        <v>89.634077329590397</v>
      </c>
      <c r="J38" s="21">
        <v>92.505560528486583</v>
      </c>
      <c r="K38" s="21">
        <v>95.152030210083467</v>
      </c>
      <c r="L38" s="21">
        <v>98.377495624707578</v>
      </c>
      <c r="M38" s="21">
        <v>98.959857067202392</v>
      </c>
      <c r="N38" s="21">
        <v>99.657860804691452</v>
      </c>
      <c r="O38" s="21">
        <v>99.805674480593268</v>
      </c>
      <c r="P38" s="21">
        <v>99.705712353127538</v>
      </c>
      <c r="Q38" s="21">
        <v>99.554024864427234</v>
      </c>
      <c r="R38" s="21">
        <v>100.11894226241748</v>
      </c>
      <c r="S38" s="21">
        <v>101.55991613910426</v>
      </c>
      <c r="T38" s="21">
        <v>103.02421850356461</v>
      </c>
      <c r="U38" s="21">
        <v>105.46522621604885</v>
      </c>
      <c r="V38" s="21">
        <v>108.8152026582186</v>
      </c>
      <c r="W38" s="21">
        <v>109.42039496903963</v>
      </c>
      <c r="X38" s="21">
        <v>110.22968937102375</v>
      </c>
      <c r="Y38" s="21">
        <v>110.61685290035639</v>
      </c>
      <c r="Z38" s="21">
        <v>114.53012346412235</v>
      </c>
      <c r="AA38" s="21">
        <v>117.69335562953285</v>
      </c>
      <c r="AB38" s="21">
        <v>118.73879813817297</v>
      </c>
      <c r="AC38" s="21">
        <v>119.31495023919958</v>
      </c>
      <c r="AD38" s="21">
        <v>117.61780120061287</v>
      </c>
      <c r="AE38" s="21">
        <v>116.29263796693125</v>
      </c>
      <c r="AF38" s="21">
        <v>113.93044234907222</v>
      </c>
      <c r="AG38" s="21">
        <v>113.65337398118378</v>
      </c>
      <c r="AH38" s="21">
        <v>114.56324939348355</v>
      </c>
      <c r="AI38" s="21">
        <v>114.50179386819981</v>
      </c>
      <c r="AJ38" s="21">
        <v>113.66058004542792</v>
      </c>
      <c r="AK38" s="51">
        <v>112.95153331847058</v>
      </c>
      <c r="AL38" s="51">
        <v>112.36607549295049</v>
      </c>
      <c r="AM38" s="51">
        <v>112.26540679690959</v>
      </c>
      <c r="AN38" s="51">
        <v>110.99720989536267</v>
      </c>
      <c r="AO38" s="51">
        <v>109.41961575105887</v>
      </c>
      <c r="AP38" s="51">
        <v>107.56358589423202</v>
      </c>
      <c r="AQ38" s="51">
        <v>106.39953111825014</v>
      </c>
      <c r="AR38" s="51">
        <v>107.55026665881537</v>
      </c>
      <c r="AS38" s="51">
        <v>108.25819215079298</v>
      </c>
      <c r="AT38" s="51">
        <v>108.37166488089417</v>
      </c>
      <c r="AU38" s="51">
        <v>106.75961753835956</v>
      </c>
      <c r="AV38" s="51">
        <v>106.26440492523447</v>
      </c>
      <c r="AW38" s="51">
        <v>106.15514013597424</v>
      </c>
      <c r="AX38" s="51">
        <v>106.91109062038625</v>
      </c>
      <c r="AY38" s="51">
        <v>106.54363865713059</v>
      </c>
      <c r="AZ38" s="51">
        <v>106.87941621178832</v>
      </c>
      <c r="BA38" s="51">
        <v>107.044385451026</v>
      </c>
      <c r="BB38" s="51">
        <v>106.67485159460165</v>
      </c>
      <c r="BC38" s="51">
        <v>105.9820941194434</v>
      </c>
      <c r="BD38" s="51">
        <v>104.88420053057179</v>
      </c>
      <c r="BE38" s="51">
        <v>105.38781306461703</v>
      </c>
      <c r="BF38" s="51">
        <v>105.27251692606497</v>
      </c>
      <c r="BG38" s="51">
        <v>105.73252514949372</v>
      </c>
      <c r="BH38" s="51">
        <v>106.42359306379687</v>
      </c>
      <c r="BI38" s="39">
        <v>108.12353940275943</v>
      </c>
      <c r="BJ38" s="209"/>
      <c r="BK38" s="51"/>
      <c r="BL38" s="51"/>
      <c r="BM38" s="51"/>
      <c r="BN38" s="51"/>
      <c r="BO38" s="51"/>
      <c r="BP38" s="51"/>
    </row>
    <row r="39" spans="1:68" x14ac:dyDescent="0.2">
      <c r="A39" s="20" t="str">
        <f t="shared" si="0"/>
        <v>mwg_n_gg_QU_12</v>
      </c>
      <c r="B39" s="19" t="s">
        <v>3506</v>
      </c>
      <c r="C39" s="19" t="s">
        <v>503</v>
      </c>
      <c r="D39" s="19">
        <v>12</v>
      </c>
      <c r="E39" s="21">
        <v>100</v>
      </c>
      <c r="F39" s="21">
        <v>102.97358815811754</v>
      </c>
      <c r="G39" s="21">
        <v>106.01100960784851</v>
      </c>
      <c r="H39" s="21">
        <v>109.46554622762888</v>
      </c>
      <c r="I39" s="21">
        <v>111.22459463779616</v>
      </c>
      <c r="J39" s="21">
        <v>115.09602959755999</v>
      </c>
      <c r="K39" s="21">
        <v>117.89578594922523</v>
      </c>
      <c r="L39" s="21">
        <v>121.36667091497092</v>
      </c>
      <c r="M39" s="21">
        <v>121.42816791173566</v>
      </c>
      <c r="N39" s="21">
        <v>121.46778672284474</v>
      </c>
      <c r="O39" s="21">
        <v>121.09188002887731</v>
      </c>
      <c r="P39" s="21">
        <v>120.8130082754468</v>
      </c>
      <c r="Q39" s="21">
        <v>120.23754608542394</v>
      </c>
      <c r="R39" s="21">
        <v>119.68147326123341</v>
      </c>
      <c r="S39" s="21">
        <v>120.05445603785653</v>
      </c>
      <c r="T39" s="21">
        <v>121.09518928570286</v>
      </c>
      <c r="U39" s="21">
        <v>123.09791075161496</v>
      </c>
      <c r="V39" s="21">
        <v>123.97666448779383</v>
      </c>
      <c r="W39" s="21">
        <v>123.75791256615533</v>
      </c>
      <c r="X39" s="21">
        <v>124.00636278815365</v>
      </c>
      <c r="Y39" s="21">
        <v>124.74912168815035</v>
      </c>
      <c r="Z39" s="21">
        <v>126.95177885715755</v>
      </c>
      <c r="AA39" s="21">
        <v>127.49143687066278</v>
      </c>
      <c r="AB39" s="21">
        <v>127.85341774335764</v>
      </c>
      <c r="AC39" s="21">
        <v>127.87360304130611</v>
      </c>
      <c r="AD39" s="21">
        <v>128.3809730759788</v>
      </c>
      <c r="AE39" s="21">
        <v>129.0121307840792</v>
      </c>
      <c r="AF39" s="21">
        <v>129.95766995232569</v>
      </c>
      <c r="AG39" s="21">
        <v>131.71349321719234</v>
      </c>
      <c r="AH39" s="21">
        <v>134.50708344499103</v>
      </c>
      <c r="AI39" s="21">
        <v>135.72911982405279</v>
      </c>
      <c r="AJ39" s="21">
        <v>135.28035183752152</v>
      </c>
      <c r="AK39" s="51">
        <v>133.64864398598581</v>
      </c>
      <c r="AL39" s="51">
        <v>132.17569349430781</v>
      </c>
      <c r="AM39" s="51">
        <v>132.07070453154844</v>
      </c>
      <c r="AN39" s="51">
        <v>130.32104411827831</v>
      </c>
      <c r="AO39" s="51">
        <v>127.98152121635691</v>
      </c>
      <c r="AP39" s="51">
        <v>125.2089289572712</v>
      </c>
      <c r="AQ39" s="51">
        <v>124.08563836495607</v>
      </c>
      <c r="AR39" s="51">
        <v>125.98729824777047</v>
      </c>
      <c r="AS39" s="51">
        <v>127.63441814025168</v>
      </c>
      <c r="AT39" s="51">
        <v>128.81760408271276</v>
      </c>
      <c r="AU39" s="51">
        <v>127.46726348235455</v>
      </c>
      <c r="AV39" s="51">
        <v>125.79160064476103</v>
      </c>
      <c r="AW39" s="51">
        <v>125.07558499240504</v>
      </c>
      <c r="AX39" s="51">
        <v>125.66317824058672</v>
      </c>
      <c r="AY39" s="51">
        <v>126.95680209160095</v>
      </c>
      <c r="AZ39" s="51">
        <v>128.40418063700983</v>
      </c>
      <c r="BA39" s="51">
        <v>129.2197718144844</v>
      </c>
      <c r="BB39" s="51">
        <v>128.80947645553132</v>
      </c>
      <c r="BC39" s="51">
        <v>126.909237631734</v>
      </c>
      <c r="BD39" s="51">
        <v>124.91895278471868</v>
      </c>
      <c r="BE39" s="51">
        <v>125.58096312471262</v>
      </c>
      <c r="BF39" s="51">
        <v>126.1120101341085</v>
      </c>
      <c r="BG39" s="51">
        <v>126.63151856976873</v>
      </c>
      <c r="BH39" s="51">
        <v>125.02185038143135</v>
      </c>
      <c r="BI39" s="39">
        <v>123.79855712325933</v>
      </c>
      <c r="BJ39" s="209"/>
      <c r="BK39" s="51"/>
      <c r="BL39" s="51"/>
      <c r="BM39" s="51"/>
      <c r="BN39" s="51"/>
      <c r="BO39" s="51"/>
      <c r="BP39" s="51"/>
    </row>
    <row r="40" spans="1:68" x14ac:dyDescent="0.2">
      <c r="A40" s="20" t="str">
        <f t="shared" si="0"/>
        <v>mwg_n_gg_QU_13</v>
      </c>
      <c r="B40" s="19" t="s">
        <v>3506</v>
      </c>
      <c r="C40" s="19" t="s">
        <v>503</v>
      </c>
      <c r="D40" s="19">
        <v>13</v>
      </c>
      <c r="E40" s="21">
        <v>100</v>
      </c>
      <c r="F40" s="21">
        <v>100.14571880691112</v>
      </c>
      <c r="G40" s="21">
        <v>100.54273458588189</v>
      </c>
      <c r="H40" s="21">
        <v>102.0669880593844</v>
      </c>
      <c r="I40" s="21">
        <v>102.93086807694353</v>
      </c>
      <c r="J40" s="21">
        <v>106.51970090757976</v>
      </c>
      <c r="K40" s="21">
        <v>109.03769979395265</v>
      </c>
      <c r="L40" s="21">
        <v>112.05662443394442</v>
      </c>
      <c r="M40" s="21">
        <v>111.74851817960855</v>
      </c>
      <c r="N40" s="21">
        <v>112.16369060240898</v>
      </c>
      <c r="O40" s="21">
        <v>111.54611843227447</v>
      </c>
      <c r="P40" s="21">
        <v>111.04320652390106</v>
      </c>
      <c r="Q40" s="21">
        <v>110.30350412014367</v>
      </c>
      <c r="R40" s="21">
        <v>110.89036481277749</v>
      </c>
      <c r="S40" s="21">
        <v>112.11330446537632</v>
      </c>
      <c r="T40" s="21">
        <v>113.14382695406105</v>
      </c>
      <c r="U40" s="21">
        <v>114.565805333489</v>
      </c>
      <c r="V40" s="21">
        <v>115.57019036383655</v>
      </c>
      <c r="W40" s="21">
        <v>115.39078832739818</v>
      </c>
      <c r="X40" s="21">
        <v>115.61385728110461</v>
      </c>
      <c r="Y40" s="21">
        <v>116.97339805936519</v>
      </c>
      <c r="Z40" s="21">
        <v>120.09841797733485</v>
      </c>
      <c r="AA40" s="21">
        <v>122.25869607802618</v>
      </c>
      <c r="AB40" s="21">
        <v>122.73422127770256</v>
      </c>
      <c r="AC40" s="21">
        <v>122.82415404003545</v>
      </c>
      <c r="AD40" s="21">
        <v>121.56241043422988</v>
      </c>
      <c r="AE40" s="21">
        <v>120.92296934523968</v>
      </c>
      <c r="AF40" s="21">
        <v>120.40292793406384</v>
      </c>
      <c r="AG40" s="21">
        <v>122.10744514938824</v>
      </c>
      <c r="AH40" s="21">
        <v>123.9416116949307</v>
      </c>
      <c r="AI40" s="21">
        <v>123.90653866379726</v>
      </c>
      <c r="AJ40" s="21">
        <v>122.22354758808943</v>
      </c>
      <c r="AK40" s="51">
        <v>121.22791468198191</v>
      </c>
      <c r="AL40" s="51">
        <v>120.94955165461836</v>
      </c>
      <c r="AM40" s="51">
        <v>121.2461306425197</v>
      </c>
      <c r="AN40" s="51">
        <v>119.77389546949115</v>
      </c>
      <c r="AO40" s="51">
        <v>118.16890899003221</v>
      </c>
      <c r="AP40" s="51">
        <v>116.33753846170987</v>
      </c>
      <c r="AQ40" s="51">
        <v>115.13275052393476</v>
      </c>
      <c r="AR40" s="51">
        <v>115.95537980752493</v>
      </c>
      <c r="AS40" s="51">
        <v>116.6125816017759</v>
      </c>
      <c r="AT40" s="51">
        <v>117.27609328230945</v>
      </c>
      <c r="AU40" s="51">
        <v>115.48357240333921</v>
      </c>
      <c r="AV40" s="51">
        <v>114.81290053563596</v>
      </c>
      <c r="AW40" s="51">
        <v>114.28299041944386</v>
      </c>
      <c r="AX40" s="51">
        <v>114.79267322291169</v>
      </c>
      <c r="AY40" s="51">
        <v>114.62580145139964</v>
      </c>
      <c r="AZ40" s="51">
        <v>114.83920302451422</v>
      </c>
      <c r="BA40" s="51">
        <v>115.50430684063799</v>
      </c>
      <c r="BB40" s="51">
        <v>115.21539681399219</v>
      </c>
      <c r="BC40" s="51">
        <v>115.04043981248897</v>
      </c>
      <c r="BD40" s="51">
        <v>113.57525569433172</v>
      </c>
      <c r="BE40" s="51">
        <v>114.36242672045485</v>
      </c>
      <c r="BF40" s="51">
        <v>114.87550962697752</v>
      </c>
      <c r="BG40" s="51">
        <v>115.70132702802574</v>
      </c>
      <c r="BH40" s="51">
        <v>114.95782085749977</v>
      </c>
      <c r="BI40" s="39">
        <v>113.67381101933537</v>
      </c>
      <c r="BJ40" s="209"/>
      <c r="BK40" s="51"/>
      <c r="BL40" s="51"/>
      <c r="BM40" s="51"/>
      <c r="BN40" s="51"/>
      <c r="BO40" s="51"/>
      <c r="BP40" s="51"/>
    </row>
    <row r="41" spans="1:68" x14ac:dyDescent="0.2">
      <c r="A41" s="20" t="str">
        <f t="shared" si="0"/>
        <v>mwg_n_gg_QU_14</v>
      </c>
      <c r="B41" s="19" t="s">
        <v>3506</v>
      </c>
      <c r="C41" s="19" t="s">
        <v>503</v>
      </c>
      <c r="D41" s="19">
        <v>14</v>
      </c>
      <c r="E41" s="21">
        <v>100</v>
      </c>
      <c r="F41" s="21">
        <v>91.285626520794082</v>
      </c>
      <c r="G41" s="21">
        <v>86.46526513824324</v>
      </c>
      <c r="H41" s="21">
        <v>87.303611201898278</v>
      </c>
      <c r="I41" s="21">
        <v>87.381946455279319</v>
      </c>
      <c r="J41" s="21">
        <v>91.166216736612782</v>
      </c>
      <c r="K41" s="21">
        <v>94.723143185640296</v>
      </c>
      <c r="L41" s="21">
        <v>98.762114364934902</v>
      </c>
      <c r="M41" s="21">
        <v>99.81608058667284</v>
      </c>
      <c r="N41" s="21">
        <v>100.17960638922767</v>
      </c>
      <c r="O41" s="21">
        <v>99.65950568153005</v>
      </c>
      <c r="P41" s="21">
        <v>98.784557173081609</v>
      </c>
      <c r="Q41" s="21">
        <v>98.518479229772979</v>
      </c>
      <c r="R41" s="21">
        <v>99.134129831457017</v>
      </c>
      <c r="S41" s="21">
        <v>100.85835702562423</v>
      </c>
      <c r="T41" s="21">
        <v>102.24228417835296</v>
      </c>
      <c r="U41" s="21">
        <v>103.51666498665843</v>
      </c>
      <c r="V41" s="21">
        <v>104.09441839232375</v>
      </c>
      <c r="W41" s="21">
        <v>104.05339124606387</v>
      </c>
      <c r="X41" s="21">
        <v>104.46816549882006</v>
      </c>
      <c r="Y41" s="21">
        <v>104.80491149302514</v>
      </c>
      <c r="Z41" s="21">
        <v>105.82496533418953</v>
      </c>
      <c r="AA41" s="21">
        <v>106.7488657052927</v>
      </c>
      <c r="AB41" s="21">
        <v>106.68071672705527</v>
      </c>
      <c r="AC41" s="21">
        <v>107.04443249655567</v>
      </c>
      <c r="AD41" s="21">
        <v>106.35042143693603</v>
      </c>
      <c r="AE41" s="21">
        <v>107.08208563191504</v>
      </c>
      <c r="AF41" s="21">
        <v>107.92520307624604</v>
      </c>
      <c r="AG41" s="21">
        <v>109.70181763520155</v>
      </c>
      <c r="AH41" s="21">
        <v>110.4715700352573</v>
      </c>
      <c r="AI41" s="21">
        <v>109.34444064958608</v>
      </c>
      <c r="AJ41" s="21">
        <v>106.74364503649086</v>
      </c>
      <c r="AK41" s="51">
        <v>105.32183894939436</v>
      </c>
      <c r="AL41" s="51">
        <v>105.37731731841738</v>
      </c>
      <c r="AM41" s="51">
        <v>106.07033330209505</v>
      </c>
      <c r="AN41" s="51">
        <v>105.81123107008392</v>
      </c>
      <c r="AO41" s="51">
        <v>103.95423291509381</v>
      </c>
      <c r="AP41" s="51">
        <v>102.1374038848442</v>
      </c>
      <c r="AQ41" s="51">
        <v>100.79342789820828</v>
      </c>
      <c r="AR41" s="51">
        <v>102.08529503086447</v>
      </c>
      <c r="AS41" s="51">
        <v>104.02665811599688</v>
      </c>
      <c r="AT41" s="51">
        <v>106.4392791347254</v>
      </c>
      <c r="AU41" s="51">
        <v>107.09971630675294</v>
      </c>
      <c r="AV41" s="51">
        <v>107.68421653165883</v>
      </c>
      <c r="AW41" s="51">
        <v>107.84246275400653</v>
      </c>
      <c r="AX41" s="51">
        <v>107.42529628817938</v>
      </c>
      <c r="AY41" s="51">
        <v>106.39672322813756</v>
      </c>
      <c r="AZ41" s="51">
        <v>105.52572993675282</v>
      </c>
      <c r="BA41" s="51">
        <v>106.0239794343637</v>
      </c>
      <c r="BB41" s="51">
        <v>105.79431348630897</v>
      </c>
      <c r="BC41" s="51">
        <v>105.31581809462112</v>
      </c>
      <c r="BD41" s="51">
        <v>103.04464391038698</v>
      </c>
      <c r="BE41" s="51">
        <v>101.67640316611632</v>
      </c>
      <c r="BF41" s="51">
        <v>100.22509821178134</v>
      </c>
      <c r="BG41" s="51">
        <v>100.5666940470373</v>
      </c>
      <c r="BH41" s="51">
        <v>101.38514954692893</v>
      </c>
      <c r="BI41" s="39">
        <v>102.31305333534351</v>
      </c>
      <c r="BJ41" s="209"/>
      <c r="BK41" s="51"/>
      <c r="BL41" s="51"/>
      <c r="BM41" s="51"/>
      <c r="BN41" s="51"/>
      <c r="BO41" s="51"/>
      <c r="BP41" s="51"/>
    </row>
    <row r="42" spans="1:68" x14ac:dyDescent="0.2">
      <c r="A42" s="20" t="str">
        <f t="shared" si="0"/>
        <v>mwg_n_gg_QU_15</v>
      </c>
      <c r="B42" s="19" t="s">
        <v>3506</v>
      </c>
      <c r="C42" s="19" t="s">
        <v>503</v>
      </c>
      <c r="D42" s="19">
        <v>15</v>
      </c>
      <c r="E42" s="21">
        <v>100</v>
      </c>
      <c r="F42" s="21">
        <v>98.434634814690455</v>
      </c>
      <c r="G42" s="21">
        <v>98.066230286682426</v>
      </c>
      <c r="H42" s="21">
        <v>99.630742072272369</v>
      </c>
      <c r="I42" s="21">
        <v>100.67768147230679</v>
      </c>
      <c r="J42" s="21">
        <v>103.88312441861176</v>
      </c>
      <c r="K42" s="21">
        <v>105.8074146478021</v>
      </c>
      <c r="L42" s="21">
        <v>108.44089559117056</v>
      </c>
      <c r="M42" s="21">
        <v>108.69257141312322</v>
      </c>
      <c r="N42" s="21">
        <v>108.59784620023429</v>
      </c>
      <c r="O42" s="21">
        <v>107.33199930454491</v>
      </c>
      <c r="P42" s="21">
        <v>105.22920370198331</v>
      </c>
      <c r="Q42" s="21">
        <v>104.03890195259812</v>
      </c>
      <c r="R42" s="21">
        <v>103.77275426787531</v>
      </c>
      <c r="S42" s="21">
        <v>105.57254486968189</v>
      </c>
      <c r="T42" s="21">
        <v>108.54540272497609</v>
      </c>
      <c r="U42" s="21">
        <v>111.1443585493402</v>
      </c>
      <c r="V42" s="21">
        <v>112.60401629406245</v>
      </c>
      <c r="W42" s="21">
        <v>113.41832348898993</v>
      </c>
      <c r="X42" s="21">
        <v>115.60918866641661</v>
      </c>
      <c r="Y42" s="21">
        <v>117.56288386413469</v>
      </c>
      <c r="Z42" s="21">
        <v>119.34773229056816</v>
      </c>
      <c r="AA42" s="21">
        <v>120.9074094444432</v>
      </c>
      <c r="AB42" s="21">
        <v>121.16112457929137</v>
      </c>
      <c r="AC42" s="21">
        <v>122.02057418364517</v>
      </c>
      <c r="AD42" s="21">
        <v>120.74679620905964</v>
      </c>
      <c r="AE42" s="21">
        <v>120.40529445628918</v>
      </c>
      <c r="AF42" s="21">
        <v>118.57752435186013</v>
      </c>
      <c r="AG42" s="21">
        <v>119.28618644343747</v>
      </c>
      <c r="AH42" s="21">
        <v>119.99400115662165</v>
      </c>
      <c r="AI42" s="21">
        <v>120.99353198516133</v>
      </c>
      <c r="AJ42" s="21">
        <v>120.78807485228526</v>
      </c>
      <c r="AK42" s="51">
        <v>120.97216500636334</v>
      </c>
      <c r="AL42" s="51">
        <v>119.88647788474115</v>
      </c>
      <c r="AM42" s="51">
        <v>117.99057129907571</v>
      </c>
      <c r="AN42" s="51">
        <v>115.65107571406126</v>
      </c>
      <c r="AO42" s="51">
        <v>112.98511226266324</v>
      </c>
      <c r="AP42" s="51">
        <v>110.29577144944142</v>
      </c>
      <c r="AQ42" s="51">
        <v>107.98453860528127</v>
      </c>
      <c r="AR42" s="51">
        <v>108.83844048099843</v>
      </c>
      <c r="AS42" s="51">
        <v>110.09919604692925</v>
      </c>
      <c r="AT42" s="51">
        <v>111.17356609802596</v>
      </c>
      <c r="AU42" s="51">
        <v>110.27766548058308</v>
      </c>
      <c r="AV42" s="51">
        <v>110.77456878525311</v>
      </c>
      <c r="AW42" s="51">
        <v>111.36693391104585</v>
      </c>
      <c r="AX42" s="51">
        <v>113.23269757004262</v>
      </c>
      <c r="AY42" s="51">
        <v>112.23990239977229</v>
      </c>
      <c r="AZ42" s="51">
        <v>111.94332287630773</v>
      </c>
      <c r="BA42" s="51">
        <v>111.50840133122466</v>
      </c>
      <c r="BB42" s="51">
        <v>111.74609510165078</v>
      </c>
      <c r="BC42" s="51">
        <v>111.22005687081086</v>
      </c>
      <c r="BD42" s="51">
        <v>109.60289063315606</v>
      </c>
      <c r="BE42" s="51">
        <v>108.60207069904351</v>
      </c>
      <c r="BF42" s="51">
        <v>108.1374084904261</v>
      </c>
      <c r="BG42" s="51">
        <v>107.85356017788463</v>
      </c>
      <c r="BH42" s="51">
        <v>108.24982203690934</v>
      </c>
      <c r="BI42" s="39">
        <v>108.39304530473299</v>
      </c>
      <c r="BJ42" s="209"/>
      <c r="BK42" s="51"/>
      <c r="BL42" s="51"/>
      <c r="BM42" s="51"/>
      <c r="BN42" s="51"/>
      <c r="BO42" s="51"/>
      <c r="BP42" s="51"/>
    </row>
    <row r="43" spans="1:68" x14ac:dyDescent="0.2">
      <c r="A43" s="20" t="str">
        <f t="shared" si="0"/>
        <v>mwg_n_gg_QU_16</v>
      </c>
      <c r="B43" s="19" t="s">
        <v>3506</v>
      </c>
      <c r="C43" s="19" t="s">
        <v>503</v>
      </c>
      <c r="D43" s="19">
        <v>16</v>
      </c>
      <c r="E43" s="21">
        <v>100</v>
      </c>
      <c r="F43" s="21">
        <v>98.510911100377896</v>
      </c>
      <c r="G43" s="21">
        <v>98.243193321152376</v>
      </c>
      <c r="H43" s="21">
        <v>100.1697035686617</v>
      </c>
      <c r="I43" s="21">
        <v>101.3017218895473</v>
      </c>
      <c r="J43" s="21">
        <v>105.98678877837226</v>
      </c>
      <c r="K43" s="21">
        <v>110.42370290512548</v>
      </c>
      <c r="L43" s="21">
        <v>115.38860048789464</v>
      </c>
      <c r="M43" s="21">
        <v>116.48611470963219</v>
      </c>
      <c r="N43" s="21">
        <v>115.92112059813388</v>
      </c>
      <c r="O43" s="21">
        <v>114.14059063944039</v>
      </c>
      <c r="P43" s="21">
        <v>111.32749666578623</v>
      </c>
      <c r="Q43" s="21">
        <v>109.74654453951393</v>
      </c>
      <c r="R43" s="21">
        <v>109.34751657884333</v>
      </c>
      <c r="S43" s="21">
        <v>110.53378856040409</v>
      </c>
      <c r="T43" s="21">
        <v>111.71058585204081</v>
      </c>
      <c r="U43" s="21">
        <v>111.09913956833289</v>
      </c>
      <c r="V43" s="21">
        <v>110.23166864685174</v>
      </c>
      <c r="W43" s="21">
        <v>110.30136262118855</v>
      </c>
      <c r="X43" s="21">
        <v>113.43082026237198</v>
      </c>
      <c r="Y43" s="21">
        <v>115.35578001880413</v>
      </c>
      <c r="Z43" s="21">
        <v>116.93271994582771</v>
      </c>
      <c r="AA43" s="21">
        <v>118.40610009920165</v>
      </c>
      <c r="AB43" s="21">
        <v>119.17165349545154</v>
      </c>
      <c r="AC43" s="21">
        <v>119.89387158583652</v>
      </c>
      <c r="AD43" s="21">
        <v>117.77555960712469</v>
      </c>
      <c r="AE43" s="21">
        <v>117.15570287703939</v>
      </c>
      <c r="AF43" s="21">
        <v>115.83394880767469</v>
      </c>
      <c r="AG43" s="21">
        <v>116.60685930567526</v>
      </c>
      <c r="AH43" s="21">
        <v>117.44287387692806</v>
      </c>
      <c r="AI43" s="21">
        <v>117.23678484415218</v>
      </c>
      <c r="AJ43" s="21">
        <v>115.73745326211143</v>
      </c>
      <c r="AK43" s="51">
        <v>115.34373356052463</v>
      </c>
      <c r="AL43" s="51">
        <v>115.18788553323326</v>
      </c>
      <c r="AM43" s="51">
        <v>115.42862795230694</v>
      </c>
      <c r="AN43" s="51">
        <v>114.46816013810444</v>
      </c>
      <c r="AO43" s="51">
        <v>112.92374722385831</v>
      </c>
      <c r="AP43" s="51">
        <v>110.71475730430785</v>
      </c>
      <c r="AQ43" s="51">
        <v>108.63717148076661</v>
      </c>
      <c r="AR43" s="51">
        <v>109.82215184369387</v>
      </c>
      <c r="AS43" s="51">
        <v>111.83389298172784</v>
      </c>
      <c r="AT43" s="51">
        <v>113.72669584544293</v>
      </c>
      <c r="AU43" s="51">
        <v>112.51238601795539</v>
      </c>
      <c r="AV43" s="51">
        <v>111.01156735522439</v>
      </c>
      <c r="AW43" s="51">
        <v>109.63945738959676</v>
      </c>
      <c r="AX43" s="51">
        <v>110.02827404517149</v>
      </c>
      <c r="AY43" s="51">
        <v>109.48092023567335</v>
      </c>
      <c r="AZ43" s="51">
        <v>109.51663123715825</v>
      </c>
      <c r="BA43" s="51">
        <v>109.14270481451679</v>
      </c>
      <c r="BB43" s="51">
        <v>108.76761654118231</v>
      </c>
      <c r="BC43" s="51">
        <v>107.47757744733856</v>
      </c>
      <c r="BD43" s="51">
        <v>105.36641333424915</v>
      </c>
      <c r="BE43" s="51">
        <v>104.95432340599687</v>
      </c>
      <c r="BF43" s="51">
        <v>105.18369392600414</v>
      </c>
      <c r="BG43" s="51">
        <v>105.48013266447886</v>
      </c>
      <c r="BH43" s="51">
        <v>106.04740729743941</v>
      </c>
      <c r="BI43" s="39">
        <v>106.90030546309053</v>
      </c>
      <c r="BJ43" s="209"/>
      <c r="BK43" s="51"/>
      <c r="BL43" s="51"/>
      <c r="BM43" s="51"/>
      <c r="BN43" s="51"/>
      <c r="BO43" s="51"/>
      <c r="BP43" s="51"/>
    </row>
    <row r="44" spans="1:68" x14ac:dyDescent="0.2">
      <c r="A44" s="20" t="str">
        <f t="shared" si="0"/>
        <v>mwg_n_gg_QU_17</v>
      </c>
      <c r="B44" s="19" t="s">
        <v>3506</v>
      </c>
      <c r="C44" s="19" t="s">
        <v>503</v>
      </c>
      <c r="D44" s="19">
        <v>17</v>
      </c>
      <c r="E44" s="21">
        <v>100</v>
      </c>
      <c r="F44" s="21">
        <v>98.511292137027112</v>
      </c>
      <c r="G44" s="21">
        <v>97.843640087477354</v>
      </c>
      <c r="H44" s="21">
        <v>98.994996704229891</v>
      </c>
      <c r="I44" s="21">
        <v>99.492072180306835</v>
      </c>
      <c r="J44" s="21">
        <v>103.13500122621879</v>
      </c>
      <c r="K44" s="21">
        <v>106.23150102239715</v>
      </c>
      <c r="L44" s="21">
        <v>109.8697726952763</v>
      </c>
      <c r="M44" s="21">
        <v>110.22544573728895</v>
      </c>
      <c r="N44" s="21">
        <v>110.67526400946902</v>
      </c>
      <c r="O44" s="21">
        <v>110.37573114957218</v>
      </c>
      <c r="P44" s="21">
        <v>109.75416233794148</v>
      </c>
      <c r="Q44" s="21">
        <v>108.98954095656352</v>
      </c>
      <c r="R44" s="21">
        <v>108.96373916609639</v>
      </c>
      <c r="S44" s="21">
        <v>110.00327145158576</v>
      </c>
      <c r="T44" s="21">
        <v>111.28443828031656</v>
      </c>
      <c r="U44" s="21">
        <v>113.68630736779875</v>
      </c>
      <c r="V44" s="21">
        <v>115.91595637640097</v>
      </c>
      <c r="W44" s="21">
        <v>116.54411912952054</v>
      </c>
      <c r="X44" s="21">
        <v>117.27611783444081</v>
      </c>
      <c r="Y44" s="21">
        <v>118.11295079258441</v>
      </c>
      <c r="Z44" s="21">
        <v>120.7139693302539</v>
      </c>
      <c r="AA44" s="21">
        <v>121.0210791272097</v>
      </c>
      <c r="AB44" s="21">
        <v>120.96640338501589</v>
      </c>
      <c r="AC44" s="21">
        <v>121.01486117434114</v>
      </c>
      <c r="AD44" s="21">
        <v>121.46459702017501</v>
      </c>
      <c r="AE44" s="21">
        <v>122.1855321171425</v>
      </c>
      <c r="AF44" s="21">
        <v>122.39726675837407</v>
      </c>
      <c r="AG44" s="21">
        <v>123.58636488700272</v>
      </c>
      <c r="AH44" s="21">
        <v>123.83588584993764</v>
      </c>
      <c r="AI44" s="21">
        <v>122.66901406917337</v>
      </c>
      <c r="AJ44" s="21">
        <v>120.38009322831738</v>
      </c>
      <c r="AK44" s="51">
        <v>119.34866930103794</v>
      </c>
      <c r="AL44" s="51">
        <v>118.71742201271756</v>
      </c>
      <c r="AM44" s="51">
        <v>118.54904990436039</v>
      </c>
      <c r="AN44" s="51">
        <v>116.81842502907443</v>
      </c>
      <c r="AO44" s="51">
        <v>114.77018082005708</v>
      </c>
      <c r="AP44" s="51">
        <v>112.81069765832696</v>
      </c>
      <c r="AQ44" s="51">
        <v>111.60463107069889</v>
      </c>
      <c r="AR44" s="51">
        <v>112.933736081189</v>
      </c>
      <c r="AS44" s="51">
        <v>113.82479845477947</v>
      </c>
      <c r="AT44" s="51">
        <v>114.69722019751232</v>
      </c>
      <c r="AU44" s="51">
        <v>112.82729362936892</v>
      </c>
      <c r="AV44" s="51">
        <v>111.92592018612459</v>
      </c>
      <c r="AW44" s="51">
        <v>111.39505164546722</v>
      </c>
      <c r="AX44" s="51">
        <v>112.52565483804956</v>
      </c>
      <c r="AY44" s="51">
        <v>112.52946780759616</v>
      </c>
      <c r="AZ44" s="51">
        <v>112.85259875980307</v>
      </c>
      <c r="BA44" s="51">
        <v>112.76178838569997</v>
      </c>
      <c r="BB44" s="51">
        <v>112.67136610337364</v>
      </c>
      <c r="BC44" s="51">
        <v>112.27323281981882</v>
      </c>
      <c r="BD44" s="51">
        <v>111.15233048829587</v>
      </c>
      <c r="BE44" s="51">
        <v>111.49996774072848</v>
      </c>
      <c r="BF44" s="51">
        <v>111.35447402711434</v>
      </c>
      <c r="BG44" s="51">
        <v>112.3428100141238</v>
      </c>
      <c r="BH44" s="51">
        <v>112.66505902267973</v>
      </c>
      <c r="BI44" s="39">
        <v>113.09628911266137</v>
      </c>
      <c r="BJ44" s="209"/>
      <c r="BK44" s="51"/>
      <c r="BL44" s="51"/>
      <c r="BM44" s="51"/>
      <c r="BN44" s="51"/>
      <c r="BO44" s="51"/>
      <c r="BP44" s="51"/>
    </row>
    <row r="45" spans="1:68" x14ac:dyDescent="0.2">
      <c r="A45" s="20" t="str">
        <f t="shared" si="0"/>
        <v>mwg_n_gg_QU_18</v>
      </c>
      <c r="B45" s="19" t="s">
        <v>3506</v>
      </c>
      <c r="C45" s="19" t="s">
        <v>503</v>
      </c>
      <c r="D45" s="19">
        <v>18</v>
      </c>
      <c r="E45" s="21">
        <v>100</v>
      </c>
      <c r="F45" s="21">
        <v>95.745947525551017</v>
      </c>
      <c r="G45" s="21">
        <v>93.303502258002652</v>
      </c>
      <c r="H45" s="21">
        <v>95.588821030226498</v>
      </c>
      <c r="I45" s="21">
        <v>92.995471754727944</v>
      </c>
      <c r="J45" s="21">
        <v>95.253411249434734</v>
      </c>
      <c r="K45" s="21">
        <v>96.872008632919417</v>
      </c>
      <c r="L45" s="21">
        <v>99.222799576177707</v>
      </c>
      <c r="M45" s="21">
        <v>98.980311312898422</v>
      </c>
      <c r="N45" s="21">
        <v>99.568471302771329</v>
      </c>
      <c r="O45" s="21">
        <v>99.645359966974908</v>
      </c>
      <c r="P45" s="21">
        <v>99.527098306856615</v>
      </c>
      <c r="Q45" s="21">
        <v>99.428715083690804</v>
      </c>
      <c r="R45" s="21">
        <v>100.26352756875868</v>
      </c>
      <c r="S45" s="21">
        <v>102.02257256852937</v>
      </c>
      <c r="T45" s="21">
        <v>103.33061862957128</v>
      </c>
      <c r="U45" s="21">
        <v>104.93203777858643</v>
      </c>
      <c r="V45" s="21">
        <v>106.05704691483032</v>
      </c>
      <c r="W45" s="21">
        <v>105.94368012111191</v>
      </c>
      <c r="X45" s="21">
        <v>106.56562971214139</v>
      </c>
      <c r="Y45" s="21">
        <v>107.93112059701933</v>
      </c>
      <c r="Z45" s="21">
        <v>111.4515238218364</v>
      </c>
      <c r="AA45" s="21">
        <v>113.0616234154222</v>
      </c>
      <c r="AB45" s="21">
        <v>112.87783434920347</v>
      </c>
      <c r="AC45" s="21">
        <v>112.55621709964088</v>
      </c>
      <c r="AD45" s="21">
        <v>112.61335339488788</v>
      </c>
      <c r="AE45" s="21">
        <v>113.49794319620696</v>
      </c>
      <c r="AF45" s="21">
        <v>112.47096556131071</v>
      </c>
      <c r="AG45" s="21">
        <v>111.18798293966232</v>
      </c>
      <c r="AH45" s="21">
        <v>107.49635871080464</v>
      </c>
      <c r="AI45" s="21">
        <v>104.4702593791236</v>
      </c>
      <c r="AJ45" s="21">
        <v>100.90466097236178</v>
      </c>
      <c r="AK45" s="51">
        <v>100.55210518144268</v>
      </c>
      <c r="AL45" s="51">
        <v>99.397515143178268</v>
      </c>
      <c r="AM45" s="51">
        <v>99.042174944358294</v>
      </c>
      <c r="AN45" s="51">
        <v>97.125558872838951</v>
      </c>
      <c r="AO45" s="51">
        <v>95.487143598762898</v>
      </c>
      <c r="AP45" s="51">
        <v>93.739320800176799</v>
      </c>
      <c r="AQ45" s="51">
        <v>92.491148792912512</v>
      </c>
      <c r="AR45" s="51">
        <v>93.444095984782777</v>
      </c>
      <c r="AS45" s="51">
        <v>94.197580154430327</v>
      </c>
      <c r="AT45" s="51">
        <v>95.14501545640907</v>
      </c>
      <c r="AU45" s="51">
        <v>94.083440205962347</v>
      </c>
      <c r="AV45" s="51">
        <v>93.171188892922771</v>
      </c>
      <c r="AW45" s="51">
        <v>92.899861870384612</v>
      </c>
      <c r="AX45" s="51">
        <v>93.622462116724094</v>
      </c>
      <c r="AY45" s="51">
        <v>94.139851856699124</v>
      </c>
      <c r="AZ45" s="51">
        <v>94.06531898862012</v>
      </c>
      <c r="BA45" s="51">
        <v>93.561417633367327</v>
      </c>
      <c r="BB45" s="51">
        <v>93.115136008997936</v>
      </c>
      <c r="BC45" s="51">
        <v>92.895377649097668</v>
      </c>
      <c r="BD45" s="51">
        <v>92.479320971940695</v>
      </c>
      <c r="BE45" s="51">
        <v>92.212099057054161</v>
      </c>
      <c r="BF45" s="51">
        <v>91.602777076282635</v>
      </c>
      <c r="BG45" s="51">
        <v>91.657404214427103</v>
      </c>
      <c r="BH45" s="51">
        <v>92.195025800419856</v>
      </c>
      <c r="BI45" s="39">
        <v>93.168237403237057</v>
      </c>
      <c r="BJ45" s="209"/>
      <c r="BK45" s="51"/>
      <c r="BL45" s="51"/>
      <c r="BM45" s="51"/>
      <c r="BN45" s="51"/>
      <c r="BO45" s="51"/>
      <c r="BP45" s="51"/>
    </row>
    <row r="46" spans="1:68" x14ac:dyDescent="0.2">
      <c r="A46" s="20" t="str">
        <f t="shared" si="0"/>
        <v>mwg_n_gg_QU_19</v>
      </c>
      <c r="B46" s="19" t="s">
        <v>3506</v>
      </c>
      <c r="C46" s="19" t="s">
        <v>503</v>
      </c>
      <c r="D46" s="19">
        <v>19</v>
      </c>
      <c r="E46" s="21">
        <v>100</v>
      </c>
      <c r="F46" s="21">
        <v>97.582772689928944</v>
      </c>
      <c r="G46" s="21">
        <v>95.412366622682626</v>
      </c>
      <c r="H46" s="21">
        <v>95.201191054793199</v>
      </c>
      <c r="I46" s="21">
        <v>94.8464628913582</v>
      </c>
      <c r="J46" s="21">
        <v>97.762252952620699</v>
      </c>
      <c r="K46" s="21">
        <v>99.649098292439035</v>
      </c>
      <c r="L46" s="21">
        <v>102.14776297489205</v>
      </c>
      <c r="M46" s="21">
        <v>101.93220489875715</v>
      </c>
      <c r="N46" s="21">
        <v>102.65913196621578</v>
      </c>
      <c r="O46" s="21">
        <v>102.62068797711576</v>
      </c>
      <c r="P46" s="21">
        <v>102.4679446193777</v>
      </c>
      <c r="Q46" s="21">
        <v>102.17553573234731</v>
      </c>
      <c r="R46" s="21">
        <v>102.80414979739834</v>
      </c>
      <c r="S46" s="21">
        <v>104.29303242447061</v>
      </c>
      <c r="T46" s="21">
        <v>105.61336282671965</v>
      </c>
      <c r="U46" s="21">
        <v>107.64554098445575</v>
      </c>
      <c r="V46" s="21">
        <v>109.43926406464637</v>
      </c>
      <c r="W46" s="21">
        <v>109.85104269922208</v>
      </c>
      <c r="X46" s="21">
        <v>110.8260268086222</v>
      </c>
      <c r="Y46" s="21">
        <v>111.80066191732617</v>
      </c>
      <c r="Z46" s="21">
        <v>114.55286458130793</v>
      </c>
      <c r="AA46" s="21">
        <v>116.07149773060458</v>
      </c>
      <c r="AB46" s="21">
        <v>116.27842937383279</v>
      </c>
      <c r="AC46" s="21">
        <v>116.15343920673278</v>
      </c>
      <c r="AD46" s="21">
        <v>115.02417459225187</v>
      </c>
      <c r="AE46" s="21">
        <v>115.04402210560563</v>
      </c>
      <c r="AF46" s="21">
        <v>114.82330519300933</v>
      </c>
      <c r="AG46" s="21">
        <v>115.57472759184164</v>
      </c>
      <c r="AH46" s="21">
        <v>116.20828346971284</v>
      </c>
      <c r="AI46" s="21">
        <v>115.32176187290607</v>
      </c>
      <c r="AJ46" s="21">
        <v>113.38838248310388</v>
      </c>
      <c r="AK46" s="51">
        <v>112.01566975204942</v>
      </c>
      <c r="AL46" s="51">
        <v>111.25426287409113</v>
      </c>
      <c r="AM46" s="51">
        <v>111.45753257608465</v>
      </c>
      <c r="AN46" s="51">
        <v>110.28482966054302</v>
      </c>
      <c r="AO46" s="51">
        <v>108.78914820463098</v>
      </c>
      <c r="AP46" s="51">
        <v>106.57000888278139</v>
      </c>
      <c r="AQ46" s="51">
        <v>105.00372927515264</v>
      </c>
      <c r="AR46" s="51">
        <v>105.86109697176865</v>
      </c>
      <c r="AS46" s="51">
        <v>106.84116883564577</v>
      </c>
      <c r="AT46" s="51">
        <v>107.84525680622018</v>
      </c>
      <c r="AU46" s="51">
        <v>106.20367708827577</v>
      </c>
      <c r="AV46" s="51">
        <v>105.21194639261209</v>
      </c>
      <c r="AW46" s="51">
        <v>104.50816506744827</v>
      </c>
      <c r="AX46" s="51">
        <v>105.30923340095968</v>
      </c>
      <c r="AY46" s="51">
        <v>105.07020972395851</v>
      </c>
      <c r="AZ46" s="51">
        <v>104.92431112447052</v>
      </c>
      <c r="BA46" s="51">
        <v>104.85237078441627</v>
      </c>
      <c r="BB46" s="51">
        <v>105.01136337035518</v>
      </c>
      <c r="BC46" s="51">
        <v>104.87633159367833</v>
      </c>
      <c r="BD46" s="51">
        <v>103.84331741477986</v>
      </c>
      <c r="BE46" s="51">
        <v>104.27207777694416</v>
      </c>
      <c r="BF46" s="51">
        <v>104.59612678085303</v>
      </c>
      <c r="BG46" s="51">
        <v>105.05178323707355</v>
      </c>
      <c r="BH46" s="51">
        <v>104.74320449268002</v>
      </c>
      <c r="BI46" s="39">
        <v>104.57137123853745</v>
      </c>
      <c r="BJ46" s="209"/>
      <c r="BK46" s="51"/>
      <c r="BL46" s="51"/>
      <c r="BM46" s="51"/>
      <c r="BN46" s="51"/>
      <c r="BO46" s="51"/>
      <c r="BP46" s="51"/>
    </row>
    <row r="47" spans="1:68" x14ac:dyDescent="0.2">
      <c r="A47" s="20" t="str">
        <f t="shared" si="0"/>
        <v>mwg_n_gg_QU_20</v>
      </c>
      <c r="B47" s="19" t="s">
        <v>3506</v>
      </c>
      <c r="C47" s="19" t="s">
        <v>503</v>
      </c>
      <c r="D47" s="19">
        <v>20</v>
      </c>
      <c r="E47" s="21">
        <v>100</v>
      </c>
      <c r="F47" s="21">
        <v>98.814556534861779</v>
      </c>
      <c r="G47" s="21">
        <v>98.247690600581549</v>
      </c>
      <c r="H47" s="21">
        <v>99.529291969096676</v>
      </c>
      <c r="I47" s="21">
        <v>99.88654063253432</v>
      </c>
      <c r="J47" s="21">
        <v>103.60866123551533</v>
      </c>
      <c r="K47" s="21">
        <v>106.78625954382993</v>
      </c>
      <c r="L47" s="21">
        <v>110.57222627837861</v>
      </c>
      <c r="M47" s="21">
        <v>111.07267384971992</v>
      </c>
      <c r="N47" s="21">
        <v>111.183578674598</v>
      </c>
      <c r="O47" s="21">
        <v>110.31639813056033</v>
      </c>
      <c r="P47" s="21">
        <v>108.71155481790107</v>
      </c>
      <c r="Q47" s="21">
        <v>107.43547766693855</v>
      </c>
      <c r="R47" s="21">
        <v>107.17240976048051</v>
      </c>
      <c r="S47" s="21">
        <v>108.60479071042198</v>
      </c>
      <c r="T47" s="21">
        <v>110.51474031568456</v>
      </c>
      <c r="U47" s="21">
        <v>112.794405225776</v>
      </c>
      <c r="V47" s="21">
        <v>114.34689649231792</v>
      </c>
      <c r="W47" s="21">
        <v>114.93619328559502</v>
      </c>
      <c r="X47" s="21">
        <v>116.37541183761213</v>
      </c>
      <c r="Y47" s="21">
        <v>117.46867180739112</v>
      </c>
      <c r="Z47" s="21">
        <v>119.72389757681049</v>
      </c>
      <c r="AA47" s="21">
        <v>120.16972193246447</v>
      </c>
      <c r="AB47" s="21">
        <v>120.58090952120487</v>
      </c>
      <c r="AC47" s="21">
        <v>121.04436965769192</v>
      </c>
      <c r="AD47" s="21">
        <v>121.64618981016942</v>
      </c>
      <c r="AE47" s="21">
        <v>122.39722697155788</v>
      </c>
      <c r="AF47" s="21">
        <v>123.12681461061233</v>
      </c>
      <c r="AG47" s="21">
        <v>124.48218263529201</v>
      </c>
      <c r="AH47" s="21">
        <v>125.43941725552656</v>
      </c>
      <c r="AI47" s="21">
        <v>124.32130238284385</v>
      </c>
      <c r="AJ47" s="21">
        <v>121.62431537284118</v>
      </c>
      <c r="AK47" s="51">
        <v>120.27598255932526</v>
      </c>
      <c r="AL47" s="51">
        <v>120.15233020545286</v>
      </c>
      <c r="AM47" s="51">
        <v>120.77941286050974</v>
      </c>
      <c r="AN47" s="51">
        <v>119.78617348693349</v>
      </c>
      <c r="AO47" s="51">
        <v>117.25434479546</v>
      </c>
      <c r="AP47" s="51">
        <v>115.62820717036961</v>
      </c>
      <c r="AQ47" s="51">
        <v>115.29854065572896</v>
      </c>
      <c r="AR47" s="51">
        <v>117.88612071781915</v>
      </c>
      <c r="AS47" s="51">
        <v>118.76762565206712</v>
      </c>
      <c r="AT47" s="51">
        <v>118.67837745361716</v>
      </c>
      <c r="AU47" s="51">
        <v>115.87768600188303</v>
      </c>
      <c r="AV47" s="51">
        <v>114.67512862437212</v>
      </c>
      <c r="AW47" s="51">
        <v>114.21119507272493</v>
      </c>
      <c r="AX47" s="51">
        <v>114.8558120159323</v>
      </c>
      <c r="AY47" s="51">
        <v>114.26871264494179</v>
      </c>
      <c r="AZ47" s="51">
        <v>113.84216503340325</v>
      </c>
      <c r="BA47" s="51">
        <v>114.09617795825835</v>
      </c>
      <c r="BB47" s="51">
        <v>113.93110196580419</v>
      </c>
      <c r="BC47" s="51">
        <v>113.39540215887074</v>
      </c>
      <c r="BD47" s="51">
        <v>111.97007419291326</v>
      </c>
      <c r="BE47" s="51">
        <v>112.50809930642991</v>
      </c>
      <c r="BF47" s="51">
        <v>112.90416978683724</v>
      </c>
      <c r="BG47" s="51">
        <v>113.47806201149562</v>
      </c>
      <c r="BH47" s="51">
        <v>113.6971644102582</v>
      </c>
      <c r="BI47" s="39">
        <v>114.16225395057893</v>
      </c>
      <c r="BJ47" s="209"/>
      <c r="BK47" s="51"/>
      <c r="BL47" s="51"/>
      <c r="BM47" s="51"/>
      <c r="BN47" s="51"/>
      <c r="BO47" s="51"/>
      <c r="BP47" s="51"/>
    </row>
    <row r="48" spans="1:68" x14ac:dyDescent="0.2">
      <c r="A48" s="20" t="str">
        <f t="shared" si="0"/>
        <v>mwg_n_gg_QU_21</v>
      </c>
      <c r="B48" s="19" t="s">
        <v>3506</v>
      </c>
      <c r="C48" s="19" t="s">
        <v>503</v>
      </c>
      <c r="D48" s="19">
        <v>21</v>
      </c>
      <c r="E48" s="21">
        <v>100</v>
      </c>
      <c r="F48" s="21">
        <v>92.239908139820272</v>
      </c>
      <c r="G48" s="21">
        <v>89.677341586968097</v>
      </c>
      <c r="H48" s="21">
        <v>92.836732784953654</v>
      </c>
      <c r="I48" s="21">
        <v>94.379147672267678</v>
      </c>
      <c r="J48" s="21">
        <v>98.084953232960103</v>
      </c>
      <c r="K48" s="21">
        <v>100.7890199449094</v>
      </c>
      <c r="L48" s="21">
        <v>103.98491959501989</v>
      </c>
      <c r="M48" s="21">
        <v>103.71725506041896</v>
      </c>
      <c r="N48" s="21">
        <v>103.06450827092074</v>
      </c>
      <c r="O48" s="21">
        <v>102.14626119931289</v>
      </c>
      <c r="P48" s="21">
        <v>101.25515197314913</v>
      </c>
      <c r="Q48" s="21">
        <v>100.38338932642823</v>
      </c>
      <c r="R48" s="21">
        <v>99.482223730563632</v>
      </c>
      <c r="S48" s="21">
        <v>99.86234937870465</v>
      </c>
      <c r="T48" s="21">
        <v>101.06166245108473</v>
      </c>
      <c r="U48" s="21">
        <v>103.34732560217653</v>
      </c>
      <c r="V48" s="21">
        <v>102.76686308091963</v>
      </c>
      <c r="W48" s="21">
        <v>102.88578485854748</v>
      </c>
      <c r="X48" s="21">
        <v>103.34742567190834</v>
      </c>
      <c r="Y48" s="21">
        <v>105.92526852174258</v>
      </c>
      <c r="Z48" s="21">
        <v>109.14472008897364</v>
      </c>
      <c r="AA48" s="21">
        <v>111.54890064521749</v>
      </c>
      <c r="AB48" s="21">
        <v>114.71142117452727</v>
      </c>
      <c r="AC48" s="21">
        <v>116.68487763714906</v>
      </c>
      <c r="AD48" s="21">
        <v>118.50609993105718</v>
      </c>
      <c r="AE48" s="21">
        <v>120.49088270245682</v>
      </c>
      <c r="AF48" s="21">
        <v>121.31014344479286</v>
      </c>
      <c r="AG48" s="21">
        <v>123.48296524068685</v>
      </c>
      <c r="AH48" s="21">
        <v>122.03020059647457</v>
      </c>
      <c r="AI48" s="21">
        <v>118.48806046613997</v>
      </c>
      <c r="AJ48" s="21">
        <v>112.23277695190308</v>
      </c>
      <c r="AK48" s="51">
        <v>108.11723645098446</v>
      </c>
      <c r="AL48" s="51">
        <v>105.6010496888606</v>
      </c>
      <c r="AM48" s="51">
        <v>104.11717500034422</v>
      </c>
      <c r="AN48" s="51">
        <v>102.24964006188873</v>
      </c>
      <c r="AO48" s="51">
        <v>100.81551116484646</v>
      </c>
      <c r="AP48" s="51">
        <v>100.74723790259434</v>
      </c>
      <c r="AQ48" s="51">
        <v>101.50022496117447</v>
      </c>
      <c r="AR48" s="51">
        <v>102.8452737200643</v>
      </c>
      <c r="AS48" s="51">
        <v>102.04654393607861</v>
      </c>
      <c r="AT48" s="51">
        <v>101.37901571275279</v>
      </c>
      <c r="AU48" s="51">
        <v>98.602395836902929</v>
      </c>
      <c r="AV48" s="51">
        <v>96.140610526442984</v>
      </c>
      <c r="AW48" s="51">
        <v>93.583112333845676</v>
      </c>
      <c r="AX48" s="51">
        <v>93.020815221045737</v>
      </c>
      <c r="AY48" s="51">
        <v>92.236596481874017</v>
      </c>
      <c r="AZ48" s="51">
        <v>92.35377376732049</v>
      </c>
      <c r="BA48" s="51">
        <v>91.935908406885019</v>
      </c>
      <c r="BB48" s="51">
        <v>91.761378316251907</v>
      </c>
      <c r="BC48" s="51">
        <v>90.395151114313578</v>
      </c>
      <c r="BD48" s="51">
        <v>89.433920347854141</v>
      </c>
      <c r="BE48" s="51">
        <v>90.192132220864835</v>
      </c>
      <c r="BF48" s="51">
        <v>90.928146121527234</v>
      </c>
      <c r="BG48" s="51">
        <v>90.904189661261512</v>
      </c>
      <c r="BH48" s="51">
        <v>90.331871202656728</v>
      </c>
      <c r="BI48" s="39">
        <v>90.370494932488995</v>
      </c>
      <c r="BJ48" s="209"/>
      <c r="BK48" s="51"/>
      <c r="BL48" s="51"/>
      <c r="BM48" s="51"/>
      <c r="BN48" s="51"/>
      <c r="BO48" s="51"/>
      <c r="BP48" s="51"/>
    </row>
    <row r="49" spans="1:68" x14ac:dyDescent="0.2">
      <c r="A49" s="20" t="str">
        <f t="shared" si="0"/>
        <v>mwg_n_gg_QU_22</v>
      </c>
      <c r="B49" s="19" t="s">
        <v>3506</v>
      </c>
      <c r="C49" s="19" t="s">
        <v>503</v>
      </c>
      <c r="D49" s="19">
        <v>22</v>
      </c>
      <c r="E49" s="21">
        <v>100</v>
      </c>
      <c r="F49" s="21">
        <v>92.890084684788462</v>
      </c>
      <c r="G49" s="21">
        <v>90.876959169999338</v>
      </c>
      <c r="H49" s="21">
        <v>93.569803399543176</v>
      </c>
      <c r="I49" s="21">
        <v>96.457949347071647</v>
      </c>
      <c r="J49" s="21">
        <v>100.68279899353745</v>
      </c>
      <c r="K49" s="21">
        <v>103.6737964813381</v>
      </c>
      <c r="L49" s="21">
        <v>106.77147480439584</v>
      </c>
      <c r="M49" s="21">
        <v>105.84044050919647</v>
      </c>
      <c r="N49" s="21">
        <v>105.08997907952717</v>
      </c>
      <c r="O49" s="21">
        <v>103.77589327764194</v>
      </c>
      <c r="P49" s="21">
        <v>102.93950174529728</v>
      </c>
      <c r="Q49" s="21">
        <v>101.76086218706358</v>
      </c>
      <c r="R49" s="21">
        <v>101.37884049016998</v>
      </c>
      <c r="S49" s="21">
        <v>102.20941082641995</v>
      </c>
      <c r="T49" s="21">
        <v>103.63799206489199</v>
      </c>
      <c r="U49" s="21">
        <v>106.34479353240413</v>
      </c>
      <c r="V49" s="21">
        <v>107.01791050394426</v>
      </c>
      <c r="W49" s="21">
        <v>107.41818983685933</v>
      </c>
      <c r="X49" s="21">
        <v>107.16358507434938</v>
      </c>
      <c r="Y49" s="21">
        <v>108.00002680383083</v>
      </c>
      <c r="Z49" s="21">
        <v>109.18436390288242</v>
      </c>
      <c r="AA49" s="21">
        <v>109.24199693949204</v>
      </c>
      <c r="AB49" s="21">
        <v>109.50041636176969</v>
      </c>
      <c r="AC49" s="21">
        <v>110.24656147547275</v>
      </c>
      <c r="AD49" s="21">
        <v>111.4127254026766</v>
      </c>
      <c r="AE49" s="21">
        <v>112.6801951344994</v>
      </c>
      <c r="AF49" s="21">
        <v>113.36534497246278</v>
      </c>
      <c r="AG49" s="21">
        <v>115.0398822456571</v>
      </c>
      <c r="AH49" s="21">
        <v>116.54649760814557</v>
      </c>
      <c r="AI49" s="21">
        <v>116.51908668301452</v>
      </c>
      <c r="AJ49" s="21">
        <v>115.33373660692605</v>
      </c>
      <c r="AK49" s="51">
        <v>115.05980660452853</v>
      </c>
      <c r="AL49" s="51">
        <v>115.21514048106108</v>
      </c>
      <c r="AM49" s="51">
        <v>115.44919218373904</v>
      </c>
      <c r="AN49" s="51">
        <v>113.85412036257405</v>
      </c>
      <c r="AO49" s="51">
        <v>111.61323717966536</v>
      </c>
      <c r="AP49" s="51">
        <v>110.09981158993459</v>
      </c>
      <c r="AQ49" s="51">
        <v>108.80436971020562</v>
      </c>
      <c r="AR49" s="51">
        <v>109.94543653425119</v>
      </c>
      <c r="AS49" s="51">
        <v>110.43405813457218</v>
      </c>
      <c r="AT49" s="51">
        <v>111.50252467973809</v>
      </c>
      <c r="AU49" s="51">
        <v>110.30298726425451</v>
      </c>
      <c r="AV49" s="51">
        <v>109.77690440402989</v>
      </c>
      <c r="AW49" s="51">
        <v>109.47430127605362</v>
      </c>
      <c r="AX49" s="51">
        <v>110.0711928980438</v>
      </c>
      <c r="AY49" s="51">
        <v>109.77454704222379</v>
      </c>
      <c r="AZ49" s="51">
        <v>109.54692772279623</v>
      </c>
      <c r="BA49" s="51">
        <v>109.94154171385269</v>
      </c>
      <c r="BB49" s="51">
        <v>110.05245480353506</v>
      </c>
      <c r="BC49" s="51">
        <v>110.17078079585194</v>
      </c>
      <c r="BD49" s="51">
        <v>109.16627140282448</v>
      </c>
      <c r="BE49" s="51">
        <v>109.5862296287753</v>
      </c>
      <c r="BF49" s="51">
        <v>109.10388849711929</v>
      </c>
      <c r="BG49" s="51">
        <v>109.43721680655058</v>
      </c>
      <c r="BH49" s="51">
        <v>109.26692203095187</v>
      </c>
      <c r="BI49" s="39">
        <v>109.83404879597929</v>
      </c>
      <c r="BJ49" s="209"/>
      <c r="BK49" s="51"/>
      <c r="BL49" s="51"/>
      <c r="BM49" s="51"/>
      <c r="BN49" s="51"/>
      <c r="BO49" s="51"/>
      <c r="BP49" s="51"/>
    </row>
    <row r="50" spans="1:68" x14ac:dyDescent="0.2">
      <c r="A50" s="20" t="str">
        <f t="shared" si="0"/>
        <v>mwg_n_gg_QU_23</v>
      </c>
      <c r="B50" s="19" t="s">
        <v>3506</v>
      </c>
      <c r="C50" s="19" t="s">
        <v>503</v>
      </c>
      <c r="D50" s="19">
        <v>23</v>
      </c>
      <c r="E50" s="21">
        <v>100</v>
      </c>
      <c r="F50" s="21">
        <v>92.5071546407803</v>
      </c>
      <c r="G50" s="21">
        <v>89.270385073568988</v>
      </c>
      <c r="H50" s="21">
        <v>91.561949197920498</v>
      </c>
      <c r="I50" s="21">
        <v>90.387197957499083</v>
      </c>
      <c r="J50" s="21">
        <v>93.157889342795173</v>
      </c>
      <c r="K50" s="21">
        <v>95.864152568167967</v>
      </c>
      <c r="L50" s="21">
        <v>99.217220401803203</v>
      </c>
      <c r="M50" s="21">
        <v>98.830764925823118</v>
      </c>
      <c r="N50" s="21">
        <v>99.64597059776969</v>
      </c>
      <c r="O50" s="21">
        <v>100.23223264545375</v>
      </c>
      <c r="P50" s="21">
        <v>101.0518488448447</v>
      </c>
      <c r="Q50" s="21">
        <v>100.26154729194691</v>
      </c>
      <c r="R50" s="21">
        <v>100.04149890090099</v>
      </c>
      <c r="S50" s="21">
        <v>101.34967957642709</v>
      </c>
      <c r="T50" s="21">
        <v>103.02561049346804</v>
      </c>
      <c r="U50" s="21">
        <v>105.94362867501017</v>
      </c>
      <c r="V50" s="21">
        <v>105.56399458183438</v>
      </c>
      <c r="W50" s="21">
        <v>104.60953426839957</v>
      </c>
      <c r="X50" s="21">
        <v>102.63040452686091</v>
      </c>
      <c r="Y50" s="21">
        <v>102.3000770326998</v>
      </c>
      <c r="Z50" s="21">
        <v>103.58818484653557</v>
      </c>
      <c r="AA50" s="21">
        <v>105.07315883110516</v>
      </c>
      <c r="AB50" s="21">
        <v>107.05628282856532</v>
      </c>
      <c r="AC50" s="21">
        <v>107.40085471388028</v>
      </c>
      <c r="AD50" s="21">
        <v>106.34436450620161</v>
      </c>
      <c r="AE50" s="21">
        <v>104.49963291932671</v>
      </c>
      <c r="AF50" s="21">
        <v>102.98213563096044</v>
      </c>
      <c r="AG50" s="21">
        <v>104.4527508172277</v>
      </c>
      <c r="AH50" s="21">
        <v>107.49195536542497</v>
      </c>
      <c r="AI50" s="21">
        <v>110.47859264776817</v>
      </c>
      <c r="AJ50" s="21">
        <v>111.4428604508327</v>
      </c>
      <c r="AK50" s="51">
        <v>111.54855327560944</v>
      </c>
      <c r="AL50" s="51">
        <v>111.83105483166374</v>
      </c>
      <c r="AM50" s="51">
        <v>112.41221568648042</v>
      </c>
      <c r="AN50" s="51">
        <v>112.9284090812518</v>
      </c>
      <c r="AO50" s="51">
        <v>113.0488674331873</v>
      </c>
      <c r="AP50" s="51">
        <v>114.31150065674336</v>
      </c>
      <c r="AQ50" s="51">
        <v>114.79467197737921</v>
      </c>
      <c r="AR50" s="51">
        <v>114.50999008806002</v>
      </c>
      <c r="AS50" s="51">
        <v>112.01334337022932</v>
      </c>
      <c r="AT50" s="51">
        <v>109.02222243199026</v>
      </c>
      <c r="AU50" s="51">
        <v>105.01159591251535</v>
      </c>
      <c r="AV50" s="51">
        <v>101.31285375525391</v>
      </c>
      <c r="AW50" s="51">
        <v>98.554103229013137</v>
      </c>
      <c r="AX50" s="51">
        <v>98.180404628646784</v>
      </c>
      <c r="AY50" s="51">
        <v>97.924212995585833</v>
      </c>
      <c r="AZ50" s="51">
        <v>97.74930892276484</v>
      </c>
      <c r="BA50" s="51">
        <v>98.169373775348845</v>
      </c>
      <c r="BB50" s="51">
        <v>98.809347639039558</v>
      </c>
      <c r="BC50" s="51">
        <v>99.54818008221666</v>
      </c>
      <c r="BD50" s="51">
        <v>98.897187881510817</v>
      </c>
      <c r="BE50" s="51">
        <v>98.867180292333558</v>
      </c>
      <c r="BF50" s="51">
        <v>98.717809580156327</v>
      </c>
      <c r="BG50" s="51">
        <v>98.420451662207824</v>
      </c>
      <c r="BH50" s="51">
        <v>97.775118933790168</v>
      </c>
      <c r="BI50" s="39">
        <v>97.273504931337584</v>
      </c>
      <c r="BJ50" s="209"/>
      <c r="BK50" s="51"/>
      <c r="BL50" s="51"/>
      <c r="BM50" s="51"/>
      <c r="BN50" s="51"/>
      <c r="BO50" s="51"/>
      <c r="BP50" s="51"/>
    </row>
    <row r="51" spans="1:68" x14ac:dyDescent="0.2">
      <c r="A51" s="20" t="str">
        <f t="shared" si="0"/>
        <v>mwg_n_gg_QU_24</v>
      </c>
      <c r="B51" s="19" t="s">
        <v>3506</v>
      </c>
      <c r="C51" s="19" t="s">
        <v>503</v>
      </c>
      <c r="D51" s="19">
        <v>24</v>
      </c>
      <c r="E51" s="21">
        <v>100</v>
      </c>
      <c r="F51" s="21">
        <v>92.367143120678136</v>
      </c>
      <c r="G51" s="21">
        <v>87.735066423897834</v>
      </c>
      <c r="H51" s="21">
        <v>87.491451359205897</v>
      </c>
      <c r="I51" s="21">
        <v>87.724169230224263</v>
      </c>
      <c r="J51" s="21">
        <v>90.674964859537212</v>
      </c>
      <c r="K51" s="21">
        <v>93.0851561570028</v>
      </c>
      <c r="L51" s="21">
        <v>96.086889424866129</v>
      </c>
      <c r="M51" s="21">
        <v>96.862487403048476</v>
      </c>
      <c r="N51" s="21">
        <v>96.785788465001744</v>
      </c>
      <c r="O51" s="21">
        <v>95.782232663325246</v>
      </c>
      <c r="P51" s="21">
        <v>93.968577280859606</v>
      </c>
      <c r="Q51" s="21">
        <v>93.196500093916242</v>
      </c>
      <c r="R51" s="21">
        <v>93.697258654085886</v>
      </c>
      <c r="S51" s="21">
        <v>95.486422323441147</v>
      </c>
      <c r="T51" s="21">
        <v>97.335550190357353</v>
      </c>
      <c r="U51" s="21">
        <v>97.500058721747976</v>
      </c>
      <c r="V51" s="21">
        <v>98.008075549147875</v>
      </c>
      <c r="W51" s="21">
        <v>97.555364242264361</v>
      </c>
      <c r="X51" s="21">
        <v>99.447349203735541</v>
      </c>
      <c r="Y51" s="21">
        <v>100.45592638776641</v>
      </c>
      <c r="Z51" s="21">
        <v>103.12752190494315</v>
      </c>
      <c r="AA51" s="21">
        <v>106.2165150383979</v>
      </c>
      <c r="AB51" s="21">
        <v>107.66539959971755</v>
      </c>
      <c r="AC51" s="21">
        <v>109.15469687201416</v>
      </c>
      <c r="AD51" s="21">
        <v>109.38052520874147</v>
      </c>
      <c r="AE51" s="21">
        <v>109.84121965508439</v>
      </c>
      <c r="AF51" s="21">
        <v>108.63457858888269</v>
      </c>
      <c r="AG51" s="21">
        <v>107.19068533348214</v>
      </c>
      <c r="AH51" s="21">
        <v>105.85117812387004</v>
      </c>
      <c r="AI51" s="21">
        <v>104.80147955867271</v>
      </c>
      <c r="AJ51" s="21">
        <v>103.4167970770895</v>
      </c>
      <c r="AK51" s="51">
        <v>103.51375098413075</v>
      </c>
      <c r="AL51" s="51">
        <v>103.84887312059551</v>
      </c>
      <c r="AM51" s="51">
        <v>103.71853136163521</v>
      </c>
      <c r="AN51" s="51">
        <v>103.18446162470998</v>
      </c>
      <c r="AO51" s="51">
        <v>101.5302113885076</v>
      </c>
      <c r="AP51" s="51">
        <v>100.38220013825473</v>
      </c>
      <c r="AQ51" s="51">
        <v>98.797160741231281</v>
      </c>
      <c r="AR51" s="51">
        <v>98.835079448999068</v>
      </c>
      <c r="AS51" s="51">
        <v>98.733354441798838</v>
      </c>
      <c r="AT51" s="51">
        <v>98.70678926730811</v>
      </c>
      <c r="AU51" s="51">
        <v>97.20122065026051</v>
      </c>
      <c r="AV51" s="51">
        <v>96.210261167211044</v>
      </c>
      <c r="AW51" s="51">
        <v>95.825714356129097</v>
      </c>
      <c r="AX51" s="51">
        <v>96.183451872863188</v>
      </c>
      <c r="AY51" s="51">
        <v>96.075985355297732</v>
      </c>
      <c r="AZ51" s="51">
        <v>95.953397894362638</v>
      </c>
      <c r="BA51" s="51">
        <v>95.475091282713791</v>
      </c>
      <c r="BB51" s="51">
        <v>95.002029928590517</v>
      </c>
      <c r="BC51" s="51">
        <v>95.036772426547373</v>
      </c>
      <c r="BD51" s="51">
        <v>95.29402443163417</v>
      </c>
      <c r="BE51" s="51">
        <v>95.674018638625583</v>
      </c>
      <c r="BF51" s="51">
        <v>95.958591030733757</v>
      </c>
      <c r="BG51" s="51">
        <v>96.011524519477334</v>
      </c>
      <c r="BH51" s="51">
        <v>96.060171557987573</v>
      </c>
      <c r="BI51" s="39">
        <v>95.435483576993917</v>
      </c>
      <c r="BJ51" s="209"/>
      <c r="BK51" s="51"/>
      <c r="BL51" s="51"/>
      <c r="BM51" s="51"/>
      <c r="BN51" s="51"/>
      <c r="BO51" s="51"/>
      <c r="BP51" s="51"/>
    </row>
    <row r="52" spans="1:68" x14ac:dyDescent="0.2">
      <c r="A52" s="20" t="str">
        <f t="shared" si="0"/>
        <v>mwg_n_gg_QU_25</v>
      </c>
      <c r="B52" s="19" t="s">
        <v>3506</v>
      </c>
      <c r="C52" s="19" t="s">
        <v>503</v>
      </c>
      <c r="D52" s="19">
        <v>25</v>
      </c>
      <c r="E52" s="21">
        <v>100</v>
      </c>
      <c r="F52" s="21">
        <v>101.95665942175957</v>
      </c>
      <c r="G52" s="21">
        <v>104.43300158062475</v>
      </c>
      <c r="H52" s="21">
        <v>107.16797501222213</v>
      </c>
      <c r="I52" s="21">
        <v>109.92517816240529</v>
      </c>
      <c r="J52" s="21">
        <v>113.76503954282477</v>
      </c>
      <c r="K52" s="21">
        <v>115.92479541856439</v>
      </c>
      <c r="L52" s="21">
        <v>117.67573629673542</v>
      </c>
      <c r="M52" s="21">
        <v>113.81563456027909</v>
      </c>
      <c r="N52" s="21">
        <v>108.57396880391347</v>
      </c>
      <c r="O52" s="21">
        <v>103.39428036176669</v>
      </c>
      <c r="P52" s="21">
        <v>99.625815353416968</v>
      </c>
      <c r="Q52" s="21">
        <v>96.873328937002256</v>
      </c>
      <c r="R52" s="21">
        <v>95.521186066908513</v>
      </c>
      <c r="S52" s="21">
        <v>96.033383894470589</v>
      </c>
      <c r="T52" s="21">
        <v>97.290963843248889</v>
      </c>
      <c r="U52" s="21">
        <v>99.230672082419417</v>
      </c>
      <c r="V52" s="21">
        <v>100.0812439175693</v>
      </c>
      <c r="W52" s="21">
        <v>101.32887718445143</v>
      </c>
      <c r="X52" s="21">
        <v>103.26614441326085</v>
      </c>
      <c r="Y52" s="21">
        <v>105.43468792566163</v>
      </c>
      <c r="Z52" s="21">
        <v>106.69552443336556</v>
      </c>
      <c r="AA52" s="21">
        <v>106.25487547696953</v>
      </c>
      <c r="AB52" s="21">
        <v>105.71116253963747</v>
      </c>
      <c r="AC52" s="21">
        <v>106.61038442457244</v>
      </c>
      <c r="AD52" s="21">
        <v>108.81067298952331</v>
      </c>
      <c r="AE52" s="21">
        <v>110.13984510447121</v>
      </c>
      <c r="AF52" s="21">
        <v>111.82021509818719</v>
      </c>
      <c r="AG52" s="21">
        <v>113.95189732553673</v>
      </c>
      <c r="AH52" s="21">
        <v>117.52134502893112</v>
      </c>
      <c r="AI52" s="21">
        <v>118.37877786177751</v>
      </c>
      <c r="AJ52" s="21">
        <v>117.53501659183132</v>
      </c>
      <c r="AK52" s="51">
        <v>117.06185964840222</v>
      </c>
      <c r="AL52" s="51">
        <v>116.83922181721947</v>
      </c>
      <c r="AM52" s="51">
        <v>117.0768925411251</v>
      </c>
      <c r="AN52" s="51">
        <v>115.08362385301113</v>
      </c>
      <c r="AO52" s="51">
        <v>112.61747431268613</v>
      </c>
      <c r="AP52" s="51">
        <v>111.77622172056947</v>
      </c>
      <c r="AQ52" s="51">
        <v>111.74568565073371</v>
      </c>
      <c r="AR52" s="51">
        <v>113.47144076812769</v>
      </c>
      <c r="AS52" s="51">
        <v>112.71552701310009</v>
      </c>
      <c r="AT52" s="51">
        <v>113.14752058751633</v>
      </c>
      <c r="AU52" s="51">
        <v>112.99350431783218</v>
      </c>
      <c r="AV52" s="51">
        <v>114.05450777243425</v>
      </c>
      <c r="AW52" s="51">
        <v>114.83560391536406</v>
      </c>
      <c r="AX52" s="51">
        <v>115.54849594104985</v>
      </c>
      <c r="AY52" s="51">
        <v>114.93172301353525</v>
      </c>
      <c r="AZ52" s="51">
        <v>114.55143505131963</v>
      </c>
      <c r="BA52" s="51">
        <v>113.87403368363501</v>
      </c>
      <c r="BB52" s="51">
        <v>114.13093036583984</v>
      </c>
      <c r="BC52" s="51">
        <v>113.47101801295618</v>
      </c>
      <c r="BD52" s="51">
        <v>113.49728152508658</v>
      </c>
      <c r="BE52" s="51">
        <v>113.99499597253471</v>
      </c>
      <c r="BF52" s="51">
        <v>114.28840683455144</v>
      </c>
      <c r="BG52" s="51">
        <v>114.53303285489784</v>
      </c>
      <c r="BH52" s="51">
        <v>114.99699077213039</v>
      </c>
      <c r="BI52" s="39">
        <v>116.63639384415416</v>
      </c>
      <c r="BJ52" s="209"/>
      <c r="BK52" s="51"/>
      <c r="BL52" s="51"/>
      <c r="BM52" s="51"/>
      <c r="BN52" s="51"/>
      <c r="BO52" s="51"/>
      <c r="BP52" s="51"/>
    </row>
    <row r="53" spans="1:68" x14ac:dyDescent="0.2">
      <c r="A53" s="20" t="str">
        <f t="shared" si="0"/>
        <v>mwg_n_gg_QU_26</v>
      </c>
      <c r="B53" s="19" t="s">
        <v>3506</v>
      </c>
      <c r="C53" s="19" t="s">
        <v>503</v>
      </c>
      <c r="D53" s="19">
        <v>26</v>
      </c>
      <c r="E53" s="21">
        <v>100</v>
      </c>
      <c r="F53" s="21">
        <v>88.288296240977232</v>
      </c>
      <c r="G53" s="21">
        <v>83.058969428622518</v>
      </c>
      <c r="H53" s="21">
        <v>84.750841664119562</v>
      </c>
      <c r="I53" s="21">
        <v>87.266077325898678</v>
      </c>
      <c r="J53" s="21">
        <v>88.607511304792865</v>
      </c>
      <c r="K53" s="21">
        <v>87.307638853454776</v>
      </c>
      <c r="L53" s="21">
        <v>86.701647666185337</v>
      </c>
      <c r="M53" s="21">
        <v>86.680508184580503</v>
      </c>
      <c r="N53" s="21">
        <v>86.488800272773759</v>
      </c>
      <c r="O53" s="21">
        <v>85.537045022334439</v>
      </c>
      <c r="P53" s="21">
        <v>83.704195930133949</v>
      </c>
      <c r="Q53" s="21">
        <v>84.100280953696441</v>
      </c>
      <c r="R53" s="21">
        <v>85.505344204729624</v>
      </c>
      <c r="S53" s="21">
        <v>87.36170920738725</v>
      </c>
      <c r="T53" s="21">
        <v>88.795168581077576</v>
      </c>
      <c r="U53" s="21">
        <v>85.488776380901569</v>
      </c>
      <c r="V53" s="21">
        <v>84.683737793391899</v>
      </c>
      <c r="W53" s="21">
        <v>82.045839812045699</v>
      </c>
      <c r="X53" s="21">
        <v>84.298874429607807</v>
      </c>
      <c r="Y53" s="21">
        <v>83.921355765881643</v>
      </c>
      <c r="Z53" s="21">
        <v>86.043265504396388</v>
      </c>
      <c r="AA53" s="21">
        <v>92.255601448077599</v>
      </c>
      <c r="AB53" s="21">
        <v>93.962356110496629</v>
      </c>
      <c r="AC53" s="21">
        <v>97.736105836726736</v>
      </c>
      <c r="AD53" s="21">
        <v>95.099684608751929</v>
      </c>
      <c r="AE53" s="21">
        <v>95.118288187278594</v>
      </c>
      <c r="AF53" s="21">
        <v>91.568707125475484</v>
      </c>
      <c r="AG53" s="21">
        <v>90.214170607664911</v>
      </c>
      <c r="AH53" s="21">
        <v>88.984006540084792</v>
      </c>
      <c r="AI53" s="21">
        <v>88.039190198886146</v>
      </c>
      <c r="AJ53" s="21">
        <v>85.804755399257985</v>
      </c>
      <c r="AK53" s="51">
        <v>85.816172487368291</v>
      </c>
      <c r="AL53" s="51">
        <v>86.250704906620783</v>
      </c>
      <c r="AM53" s="51">
        <v>86.868089015961971</v>
      </c>
      <c r="AN53" s="51">
        <v>87.003213843169661</v>
      </c>
      <c r="AO53" s="51">
        <v>86.628421690410349</v>
      </c>
      <c r="AP53" s="51">
        <v>86.329343656408199</v>
      </c>
      <c r="AQ53" s="51">
        <v>85.187039816153103</v>
      </c>
      <c r="AR53" s="51">
        <v>84.349654022469664</v>
      </c>
      <c r="AS53" s="51">
        <v>83.06051004107718</v>
      </c>
      <c r="AT53" s="51">
        <v>81.845492876549926</v>
      </c>
      <c r="AU53" s="51">
        <v>80.646208885786677</v>
      </c>
      <c r="AV53" s="51">
        <v>81.185150007085085</v>
      </c>
      <c r="AW53" s="51">
        <v>82.011318957820606</v>
      </c>
      <c r="AX53" s="51">
        <v>82.513216734689706</v>
      </c>
      <c r="AY53" s="51">
        <v>81.690486319597269</v>
      </c>
      <c r="AZ53" s="51">
        <v>81.840906227047654</v>
      </c>
      <c r="BA53" s="51">
        <v>82.463824446186706</v>
      </c>
      <c r="BB53" s="51">
        <v>83.409230901442172</v>
      </c>
      <c r="BC53" s="51">
        <v>83.323858374338926</v>
      </c>
      <c r="BD53" s="51">
        <v>82.543628167901275</v>
      </c>
      <c r="BE53" s="51">
        <v>81.865349986176227</v>
      </c>
      <c r="BF53" s="51">
        <v>81.889495533735001</v>
      </c>
      <c r="BG53" s="51">
        <v>82.245817422724102</v>
      </c>
      <c r="BH53" s="51">
        <v>82.349100139592011</v>
      </c>
      <c r="BI53" s="39">
        <v>82.154631606324187</v>
      </c>
      <c r="BJ53" s="209"/>
      <c r="BK53" s="51"/>
      <c r="BL53" s="51"/>
      <c r="BM53" s="51"/>
      <c r="BN53" s="51"/>
      <c r="BO53" s="51"/>
      <c r="BP53" s="51"/>
    </row>
    <row r="54" spans="1:68" x14ac:dyDescent="0.2">
      <c r="A54" s="20" t="str">
        <f t="shared" si="0"/>
        <v>mwg_t_gg_QU_1</v>
      </c>
      <c r="B54" s="19" t="s">
        <v>3507</v>
      </c>
      <c r="C54" s="19" t="s">
        <v>503</v>
      </c>
      <c r="D54" s="19">
        <v>1</v>
      </c>
      <c r="E54" s="21">
        <v>100</v>
      </c>
      <c r="F54" s="21">
        <v>98.897939879030716</v>
      </c>
      <c r="G54" s="21">
        <v>100.42800175376054</v>
      </c>
      <c r="H54" s="21">
        <v>104.00044888604403</v>
      </c>
      <c r="I54" s="21">
        <v>106.96497673222031</v>
      </c>
      <c r="J54" s="21">
        <v>111.25148789393899</v>
      </c>
      <c r="K54" s="21">
        <v>113.93449082334159</v>
      </c>
      <c r="L54" s="21">
        <v>117.04289684194008</v>
      </c>
      <c r="M54" s="21">
        <v>116.07305593744559</v>
      </c>
      <c r="N54" s="21">
        <v>115.73313480664355</v>
      </c>
      <c r="O54" s="21">
        <v>114.5921013116474</v>
      </c>
      <c r="P54" s="21">
        <v>113.52917021412365</v>
      </c>
      <c r="Q54" s="21">
        <v>112.1340769279995</v>
      </c>
      <c r="R54" s="21">
        <v>111.62599190306433</v>
      </c>
      <c r="S54" s="21">
        <v>112.19655984843455</v>
      </c>
      <c r="T54" s="21">
        <v>112.97556820140481</v>
      </c>
      <c r="U54" s="21">
        <v>114.81710165058205</v>
      </c>
      <c r="V54" s="21">
        <v>116.4008841816451</v>
      </c>
      <c r="W54" s="21">
        <v>116.9675049084308</v>
      </c>
      <c r="X54" s="21">
        <v>117.84872428762039</v>
      </c>
      <c r="Y54" s="21">
        <v>118.82358829049106</v>
      </c>
      <c r="Z54" s="21">
        <v>121.22253689795605</v>
      </c>
      <c r="AA54" s="21">
        <v>122.02523152415586</v>
      </c>
      <c r="AB54" s="21">
        <v>121.69111323868185</v>
      </c>
      <c r="AC54" s="21">
        <v>121.40787374092407</v>
      </c>
      <c r="AD54" s="21">
        <v>120.78355212054733</v>
      </c>
      <c r="AE54" s="21">
        <v>121.72896172836924</v>
      </c>
      <c r="AF54" s="21">
        <v>122.46390470572601</v>
      </c>
      <c r="AG54" s="21">
        <v>124.61786191079555</v>
      </c>
      <c r="AH54" s="21">
        <v>126.20794762900516</v>
      </c>
      <c r="AI54" s="21">
        <v>126.19109915295792</v>
      </c>
      <c r="AJ54" s="21">
        <v>125.18922905966957</v>
      </c>
      <c r="AK54" s="51">
        <v>125.25654061583403</v>
      </c>
      <c r="AL54" s="51">
        <v>125.40210721786207</v>
      </c>
      <c r="AM54" s="51">
        <v>125.62898911131907</v>
      </c>
      <c r="AN54" s="51">
        <v>123.69283590664691</v>
      </c>
      <c r="AO54" s="51">
        <v>122.12929686393663</v>
      </c>
      <c r="AP54" s="51">
        <v>121.24063233121704</v>
      </c>
      <c r="AQ54" s="51">
        <v>120.89241806674835</v>
      </c>
      <c r="AR54" s="51">
        <v>122.48213709256294</v>
      </c>
      <c r="AS54" s="51">
        <v>122.79671900279682</v>
      </c>
      <c r="AT54" s="51">
        <v>123.78841137076517</v>
      </c>
      <c r="AU54" s="51">
        <v>122.61461850513258</v>
      </c>
      <c r="AV54" s="51">
        <v>122.44052682852043</v>
      </c>
      <c r="AW54" s="51">
        <v>122.00659113452087</v>
      </c>
      <c r="AX54" s="51">
        <v>122.42394182150572</v>
      </c>
      <c r="AY54" s="51">
        <v>121.94048217522221</v>
      </c>
      <c r="AZ54" s="51">
        <v>122.11530058839885</v>
      </c>
      <c r="BA54" s="51">
        <v>123.22146376453695</v>
      </c>
      <c r="BB54" s="51">
        <v>123.79089688992978</v>
      </c>
      <c r="BC54" s="51">
        <v>124.29489924503434</v>
      </c>
      <c r="BD54" s="51">
        <v>122.46422160155164</v>
      </c>
      <c r="BE54" s="51">
        <v>122.05960429045513</v>
      </c>
      <c r="BF54" s="51">
        <v>120.64598353373783</v>
      </c>
      <c r="BG54" s="51">
        <v>120.87312957744689</v>
      </c>
      <c r="BH54" s="51">
        <v>121.44688721336854</v>
      </c>
      <c r="BI54" s="39">
        <v>122.8573546636778</v>
      </c>
      <c r="BJ54" s="209"/>
      <c r="BK54" s="51"/>
      <c r="BL54" s="51"/>
      <c r="BM54" s="51"/>
      <c r="BN54" s="51"/>
      <c r="BO54" s="51"/>
      <c r="BP54" s="51"/>
    </row>
    <row r="55" spans="1:68" x14ac:dyDescent="0.2">
      <c r="A55" s="20" t="str">
        <f t="shared" si="0"/>
        <v>mwg_t_gg_QU_2</v>
      </c>
      <c r="B55" s="19" t="s">
        <v>3507</v>
      </c>
      <c r="C55" s="19" t="s">
        <v>503</v>
      </c>
      <c r="D55" s="19">
        <v>2</v>
      </c>
      <c r="E55" s="21">
        <v>100</v>
      </c>
      <c r="F55" s="21">
        <v>97.663836778526772</v>
      </c>
      <c r="G55" s="21">
        <v>95.783979556779911</v>
      </c>
      <c r="H55" s="21">
        <v>95.543460483274586</v>
      </c>
      <c r="I55" s="21">
        <v>95.58442838066982</v>
      </c>
      <c r="J55" s="21">
        <v>98.849648432252707</v>
      </c>
      <c r="K55" s="21">
        <v>101.16501855419433</v>
      </c>
      <c r="L55" s="21">
        <v>104.03339813969852</v>
      </c>
      <c r="M55" s="21">
        <v>103.54844607767735</v>
      </c>
      <c r="N55" s="21">
        <v>103.53732284816506</v>
      </c>
      <c r="O55" s="21">
        <v>102.91061957823833</v>
      </c>
      <c r="P55" s="21">
        <v>102.10269588508856</v>
      </c>
      <c r="Q55" s="21">
        <v>101.03834872628393</v>
      </c>
      <c r="R55" s="21">
        <v>100.52139903649798</v>
      </c>
      <c r="S55" s="21">
        <v>100.85140626868294</v>
      </c>
      <c r="T55" s="21">
        <v>101.38435164822478</v>
      </c>
      <c r="U55" s="21">
        <v>102.6824807160354</v>
      </c>
      <c r="V55" s="21">
        <v>103.33323869668067</v>
      </c>
      <c r="W55" s="21">
        <v>103.46092966945855</v>
      </c>
      <c r="X55" s="21">
        <v>104.10618285536407</v>
      </c>
      <c r="Y55" s="21">
        <v>105.39153896691805</v>
      </c>
      <c r="Z55" s="21">
        <v>107.46951836753585</v>
      </c>
      <c r="AA55" s="21">
        <v>108.26306338422843</v>
      </c>
      <c r="AB55" s="21">
        <v>108.22462810818264</v>
      </c>
      <c r="AC55" s="21">
        <v>108.39033153464307</v>
      </c>
      <c r="AD55" s="21">
        <v>108.03434425794018</v>
      </c>
      <c r="AE55" s="21">
        <v>108.36809673284289</v>
      </c>
      <c r="AF55" s="21">
        <v>107.99263433940295</v>
      </c>
      <c r="AG55" s="21">
        <v>109.00437424095639</v>
      </c>
      <c r="AH55" s="21">
        <v>107.81123796333121</v>
      </c>
      <c r="AI55" s="21">
        <v>106.15284624653468</v>
      </c>
      <c r="AJ55" s="21">
        <v>103.80842515270052</v>
      </c>
      <c r="AK55" s="51">
        <v>104.29306776451897</v>
      </c>
      <c r="AL55" s="51">
        <v>104.68930484438181</v>
      </c>
      <c r="AM55" s="51">
        <v>105.04272888013192</v>
      </c>
      <c r="AN55" s="51">
        <v>104.04753443229949</v>
      </c>
      <c r="AO55" s="51">
        <v>103.00947118289274</v>
      </c>
      <c r="AP55" s="51">
        <v>102.28811077540108</v>
      </c>
      <c r="AQ55" s="51">
        <v>101.89344450933545</v>
      </c>
      <c r="AR55" s="51">
        <v>102.74761509428515</v>
      </c>
      <c r="AS55" s="51">
        <v>102.49650409592472</v>
      </c>
      <c r="AT55" s="51">
        <v>102.27962700411069</v>
      </c>
      <c r="AU55" s="51">
        <v>100.48366993405511</v>
      </c>
      <c r="AV55" s="51">
        <v>100.52772233209372</v>
      </c>
      <c r="AW55" s="51">
        <v>100.78743703080274</v>
      </c>
      <c r="AX55" s="51">
        <v>102.14305994862035</v>
      </c>
      <c r="AY55" s="51">
        <v>101.80246393206211</v>
      </c>
      <c r="AZ55" s="51">
        <v>101.87807942649461</v>
      </c>
      <c r="BA55" s="51">
        <v>102.09323190453267</v>
      </c>
      <c r="BB55" s="51">
        <v>102.29017078378969</v>
      </c>
      <c r="BC55" s="51">
        <v>102.45465263352769</v>
      </c>
      <c r="BD55" s="51">
        <v>101.29720499559535</v>
      </c>
      <c r="BE55" s="51">
        <v>101.04854136149648</v>
      </c>
      <c r="BF55" s="51">
        <v>100.23370800458189</v>
      </c>
      <c r="BG55" s="51">
        <v>100.66142455966245</v>
      </c>
      <c r="BH55" s="51">
        <v>101.11550307007764</v>
      </c>
      <c r="BI55" s="39">
        <v>101.90329897710468</v>
      </c>
      <c r="BJ55" s="209"/>
      <c r="BK55" s="51"/>
      <c r="BL55" s="51"/>
      <c r="BM55" s="51"/>
      <c r="BN55" s="51"/>
      <c r="BO55" s="51"/>
      <c r="BP55" s="51"/>
    </row>
    <row r="56" spans="1:68" x14ac:dyDescent="0.2">
      <c r="A56" s="20" t="str">
        <f t="shared" si="0"/>
        <v>mwg_t_gg_QU_3</v>
      </c>
      <c r="B56" s="19" t="s">
        <v>3507</v>
      </c>
      <c r="C56" s="19" t="s">
        <v>503</v>
      </c>
      <c r="D56" s="19">
        <v>3</v>
      </c>
      <c r="E56" s="21">
        <v>100</v>
      </c>
      <c r="F56" s="21">
        <v>99.029386928204985</v>
      </c>
      <c r="G56" s="21">
        <v>98.713676827050392</v>
      </c>
      <c r="H56" s="21">
        <v>100.42646216032152</v>
      </c>
      <c r="I56" s="21">
        <v>101.61987660454731</v>
      </c>
      <c r="J56" s="21">
        <v>106.02953068377555</v>
      </c>
      <c r="K56" s="21">
        <v>109.12950247604103</v>
      </c>
      <c r="L56" s="21">
        <v>112.66432486662158</v>
      </c>
      <c r="M56" s="21">
        <v>112.4353209844342</v>
      </c>
      <c r="N56" s="21">
        <v>112.34488964071666</v>
      </c>
      <c r="O56" s="21">
        <v>111.45491152618662</v>
      </c>
      <c r="P56" s="21">
        <v>110.47266670038009</v>
      </c>
      <c r="Q56" s="21">
        <v>109.59873852866262</v>
      </c>
      <c r="R56" s="21">
        <v>109.6430122364676</v>
      </c>
      <c r="S56" s="21">
        <v>110.89302737724817</v>
      </c>
      <c r="T56" s="21">
        <v>112.66533608179851</v>
      </c>
      <c r="U56" s="21">
        <v>115.40607058412361</v>
      </c>
      <c r="V56" s="21">
        <v>117.62008388446678</v>
      </c>
      <c r="W56" s="21">
        <v>118.51122958976289</v>
      </c>
      <c r="X56" s="21">
        <v>119.43172447412512</v>
      </c>
      <c r="Y56" s="21">
        <v>120.37431700165513</v>
      </c>
      <c r="Z56" s="21">
        <v>122.55852571217993</v>
      </c>
      <c r="AA56" s="21">
        <v>123.59000836020253</v>
      </c>
      <c r="AB56" s="21">
        <v>123.99604298890945</v>
      </c>
      <c r="AC56" s="21">
        <v>125.00289945154161</v>
      </c>
      <c r="AD56" s="21">
        <v>125.39297752154347</v>
      </c>
      <c r="AE56" s="21">
        <v>126.2088354503049</v>
      </c>
      <c r="AF56" s="21">
        <v>125.85533351613118</v>
      </c>
      <c r="AG56" s="21">
        <v>127.34453009067254</v>
      </c>
      <c r="AH56" s="21">
        <v>128.70214168358874</v>
      </c>
      <c r="AI56" s="21">
        <v>128.90830070001459</v>
      </c>
      <c r="AJ56" s="21">
        <v>126.83566905673403</v>
      </c>
      <c r="AK56" s="51">
        <v>125.87443433789451</v>
      </c>
      <c r="AL56" s="51">
        <v>125.31001216641984</v>
      </c>
      <c r="AM56" s="51">
        <v>125.71867351687047</v>
      </c>
      <c r="AN56" s="51">
        <v>124.79908412119363</v>
      </c>
      <c r="AO56" s="51">
        <v>123.24891288879205</v>
      </c>
      <c r="AP56" s="51">
        <v>121.01602582373467</v>
      </c>
      <c r="AQ56" s="51">
        <v>119.02967319150834</v>
      </c>
      <c r="AR56" s="51">
        <v>119.76572256405537</v>
      </c>
      <c r="AS56" s="51">
        <v>120.59679645132316</v>
      </c>
      <c r="AT56" s="51">
        <v>121.70586722884876</v>
      </c>
      <c r="AU56" s="51">
        <v>120.32293939637914</v>
      </c>
      <c r="AV56" s="51">
        <v>119.70941355786719</v>
      </c>
      <c r="AW56" s="51">
        <v>119.10446125100496</v>
      </c>
      <c r="AX56" s="51">
        <v>119.39387204811607</v>
      </c>
      <c r="AY56" s="51">
        <v>118.65514656022252</v>
      </c>
      <c r="AZ56" s="51">
        <v>118.25690108379975</v>
      </c>
      <c r="BA56" s="51">
        <v>118.71980064931078</v>
      </c>
      <c r="BB56" s="51">
        <v>119.00333918346594</v>
      </c>
      <c r="BC56" s="51">
        <v>118.73852889381398</v>
      </c>
      <c r="BD56" s="51">
        <v>117.26245526490273</v>
      </c>
      <c r="BE56" s="51">
        <v>117.69653663288</v>
      </c>
      <c r="BF56" s="51">
        <v>118.2131241195611</v>
      </c>
      <c r="BG56" s="51">
        <v>118.59863170874729</v>
      </c>
      <c r="BH56" s="51">
        <v>118.57356333045391</v>
      </c>
      <c r="BI56" s="39">
        <v>118.80461816374657</v>
      </c>
      <c r="BJ56" s="209"/>
      <c r="BK56" s="51"/>
      <c r="BL56" s="51"/>
      <c r="BM56" s="51"/>
      <c r="BN56" s="51"/>
      <c r="BO56" s="51"/>
      <c r="BP56" s="51"/>
    </row>
    <row r="57" spans="1:68" x14ac:dyDescent="0.2">
      <c r="A57" s="20" t="str">
        <f t="shared" si="0"/>
        <v>mwg_t_gg_QU_4</v>
      </c>
      <c r="B57" s="19" t="s">
        <v>3507</v>
      </c>
      <c r="C57" s="19" t="s">
        <v>503</v>
      </c>
      <c r="D57" s="19">
        <v>4</v>
      </c>
      <c r="E57" s="21">
        <v>100</v>
      </c>
      <c r="F57" s="21">
        <v>96.71892455840883</v>
      </c>
      <c r="G57" s="21">
        <v>95.85415948073215</v>
      </c>
      <c r="H57" s="21">
        <v>97.631127013821924</v>
      </c>
      <c r="I57" s="21">
        <v>98.181664674698538</v>
      </c>
      <c r="J57" s="21">
        <v>99.414352567114975</v>
      </c>
      <c r="K57" s="21">
        <v>98.075852503897679</v>
      </c>
      <c r="L57" s="21">
        <v>97.664978527536206</v>
      </c>
      <c r="M57" s="21">
        <v>95.480712619636165</v>
      </c>
      <c r="N57" s="21">
        <v>94.716035319647744</v>
      </c>
      <c r="O57" s="21">
        <v>93.503445577520779</v>
      </c>
      <c r="P57" s="21">
        <v>92.195705556484157</v>
      </c>
      <c r="Q57" s="21">
        <v>91.508469647648255</v>
      </c>
      <c r="R57" s="21">
        <v>91.848609507767677</v>
      </c>
      <c r="S57" s="21">
        <v>93.396642218147306</v>
      </c>
      <c r="T57" s="21">
        <v>94.935242648529467</v>
      </c>
      <c r="U57" s="21">
        <v>96.060492374859862</v>
      </c>
      <c r="V57" s="21">
        <v>96.378367858357066</v>
      </c>
      <c r="W57" s="21">
        <v>96.373261176007929</v>
      </c>
      <c r="X57" s="21">
        <v>98.238319155299862</v>
      </c>
      <c r="Y57" s="21">
        <v>100.34053901169425</v>
      </c>
      <c r="Z57" s="21">
        <v>103.27030449886951</v>
      </c>
      <c r="AA57" s="21">
        <v>105.04438231318927</v>
      </c>
      <c r="AB57" s="21">
        <v>105.03373806971827</v>
      </c>
      <c r="AC57" s="21">
        <v>103.77776482099046</v>
      </c>
      <c r="AD57" s="21">
        <v>100.1873626784846</v>
      </c>
      <c r="AE57" s="21">
        <v>98.307920811561175</v>
      </c>
      <c r="AF57" s="21">
        <v>97.98834538363424</v>
      </c>
      <c r="AG57" s="21">
        <v>100.71034218867705</v>
      </c>
      <c r="AH57" s="21">
        <v>104.33942387823556</v>
      </c>
      <c r="AI57" s="21">
        <v>106.34440807149689</v>
      </c>
      <c r="AJ57" s="21">
        <v>106.36066122156546</v>
      </c>
      <c r="AK57" s="51">
        <v>106.30266130235775</v>
      </c>
      <c r="AL57" s="51">
        <v>104.8475623150274</v>
      </c>
      <c r="AM57" s="51">
        <v>102.9762471120916</v>
      </c>
      <c r="AN57" s="51">
        <v>100.65465091661554</v>
      </c>
      <c r="AO57" s="51">
        <v>100.00502079816978</v>
      </c>
      <c r="AP57" s="51">
        <v>100.64305753620852</v>
      </c>
      <c r="AQ57" s="51">
        <v>100.36583334404689</v>
      </c>
      <c r="AR57" s="51">
        <v>101.6565791023995</v>
      </c>
      <c r="AS57" s="51">
        <v>102.33656969824649</v>
      </c>
      <c r="AT57" s="51">
        <v>103.11550641056034</v>
      </c>
      <c r="AU57" s="51">
        <v>100.82488328160052</v>
      </c>
      <c r="AV57" s="51">
        <v>99.99336624414218</v>
      </c>
      <c r="AW57" s="51">
        <v>101.1577586549967</v>
      </c>
      <c r="AX57" s="51">
        <v>104.39587746102946</v>
      </c>
      <c r="AY57" s="51">
        <v>105.34737974276656</v>
      </c>
      <c r="AZ57" s="51">
        <v>103.92409526341707</v>
      </c>
      <c r="BA57" s="51">
        <v>103.631625515718</v>
      </c>
      <c r="BB57" s="51">
        <v>103.46087555807782</v>
      </c>
      <c r="BC57" s="51">
        <v>103.98689811105918</v>
      </c>
      <c r="BD57" s="51">
        <v>101.65577288713818</v>
      </c>
      <c r="BE57" s="51">
        <v>100.57775262898609</v>
      </c>
      <c r="BF57" s="51">
        <v>99.694197210267973</v>
      </c>
      <c r="BG57" s="51">
        <v>100.06023641538549</v>
      </c>
      <c r="BH57" s="51">
        <v>99.776123657869775</v>
      </c>
      <c r="BI57" s="39">
        <v>98.724547420725457</v>
      </c>
      <c r="BJ57" s="209"/>
      <c r="BK57" s="51"/>
      <c r="BL57" s="51"/>
      <c r="BM57" s="51"/>
      <c r="BN57" s="51"/>
      <c r="BO57" s="51"/>
      <c r="BP57" s="51"/>
    </row>
    <row r="58" spans="1:68" x14ac:dyDescent="0.2">
      <c r="A58" s="20" t="str">
        <f t="shared" si="0"/>
        <v>mwg_t_gg_QU_5</v>
      </c>
      <c r="B58" s="19" t="s">
        <v>3507</v>
      </c>
      <c r="C58" s="19" t="s">
        <v>503</v>
      </c>
      <c r="D58" s="19">
        <v>5</v>
      </c>
      <c r="E58" s="21">
        <v>100</v>
      </c>
      <c r="F58" s="21">
        <v>100.96478601210531</v>
      </c>
      <c r="G58" s="21">
        <v>101.83130500916816</v>
      </c>
      <c r="H58" s="21">
        <v>104.24835695320719</v>
      </c>
      <c r="I58" s="21">
        <v>104.8790458583852</v>
      </c>
      <c r="J58" s="21">
        <v>109.79143548846474</v>
      </c>
      <c r="K58" s="21">
        <v>115.12911803259097</v>
      </c>
      <c r="L58" s="21">
        <v>120.88454503922257</v>
      </c>
      <c r="M58" s="21">
        <v>122.00357105082122</v>
      </c>
      <c r="N58" s="21">
        <v>122.14586385189995</v>
      </c>
      <c r="O58" s="21">
        <v>121.00574631624835</v>
      </c>
      <c r="P58" s="21">
        <v>119.87464776126949</v>
      </c>
      <c r="Q58" s="21">
        <v>118.36037920014287</v>
      </c>
      <c r="R58" s="21">
        <v>118.42554125366064</v>
      </c>
      <c r="S58" s="21">
        <v>119.52203456979879</v>
      </c>
      <c r="T58" s="21">
        <v>120.93873398042588</v>
      </c>
      <c r="U58" s="21">
        <v>123.98485047816969</v>
      </c>
      <c r="V58" s="21">
        <v>127.77467308735311</v>
      </c>
      <c r="W58" s="21">
        <v>129.81149030932789</v>
      </c>
      <c r="X58" s="21">
        <v>132.12387046821783</v>
      </c>
      <c r="Y58" s="21">
        <v>134.16091575865522</v>
      </c>
      <c r="Z58" s="21">
        <v>138.23821866357125</v>
      </c>
      <c r="AA58" s="21">
        <v>139.48902398624341</v>
      </c>
      <c r="AB58" s="21">
        <v>139.62742503031765</v>
      </c>
      <c r="AC58" s="21">
        <v>138.9542679369913</v>
      </c>
      <c r="AD58" s="21">
        <v>136.98828483036348</v>
      </c>
      <c r="AE58" s="21">
        <v>135.30644125244712</v>
      </c>
      <c r="AF58" s="21">
        <v>135.09068853191374</v>
      </c>
      <c r="AG58" s="21">
        <v>137.77194386918251</v>
      </c>
      <c r="AH58" s="21">
        <v>139.55632451720686</v>
      </c>
      <c r="AI58" s="21">
        <v>138.47608323370574</v>
      </c>
      <c r="AJ58" s="21">
        <v>135.38621643864724</v>
      </c>
      <c r="AK58" s="51">
        <v>133.74716017156746</v>
      </c>
      <c r="AL58" s="51">
        <v>134.50427648557388</v>
      </c>
      <c r="AM58" s="51">
        <v>136.27868802062764</v>
      </c>
      <c r="AN58" s="51">
        <v>137.22166885052857</v>
      </c>
      <c r="AO58" s="51">
        <v>134.8373160606109</v>
      </c>
      <c r="AP58" s="51">
        <v>131.11370413436933</v>
      </c>
      <c r="AQ58" s="51">
        <v>126.98912392034715</v>
      </c>
      <c r="AR58" s="51">
        <v>126.80802535118956</v>
      </c>
      <c r="AS58" s="51">
        <v>127.94933790553785</v>
      </c>
      <c r="AT58" s="51">
        <v>130.14372119333174</v>
      </c>
      <c r="AU58" s="51">
        <v>129.08279059842513</v>
      </c>
      <c r="AV58" s="51">
        <v>129.1647646314909</v>
      </c>
      <c r="AW58" s="51">
        <v>128.74692552285805</v>
      </c>
      <c r="AX58" s="51">
        <v>130.01975324973091</v>
      </c>
      <c r="AY58" s="51">
        <v>129.59018910254272</v>
      </c>
      <c r="AZ58" s="51">
        <v>129.52262088096515</v>
      </c>
      <c r="BA58" s="51">
        <v>129.48040835105908</v>
      </c>
      <c r="BB58" s="51">
        <v>128.80350899575703</v>
      </c>
      <c r="BC58" s="51">
        <v>127.97048637915044</v>
      </c>
      <c r="BD58" s="51">
        <v>125.69650282889548</v>
      </c>
      <c r="BE58" s="51">
        <v>124.72006665536367</v>
      </c>
      <c r="BF58" s="51">
        <v>123.00578199672579</v>
      </c>
      <c r="BG58" s="51">
        <v>123.36570242122441</v>
      </c>
      <c r="BH58" s="51">
        <v>124.62110194915044</v>
      </c>
      <c r="BI58" s="39">
        <v>127.16817092039432</v>
      </c>
      <c r="BJ58" s="209"/>
      <c r="BK58" s="51"/>
      <c r="BL58" s="51"/>
      <c r="BM58" s="51"/>
      <c r="BN58" s="51"/>
      <c r="BO58" s="51"/>
      <c r="BP58" s="51"/>
    </row>
    <row r="59" spans="1:68" x14ac:dyDescent="0.2">
      <c r="A59" s="20" t="str">
        <f t="shared" si="0"/>
        <v>mwg_t_gg_QU_6</v>
      </c>
      <c r="B59" s="19" t="s">
        <v>3507</v>
      </c>
      <c r="C59" s="19" t="s">
        <v>503</v>
      </c>
      <c r="D59" s="19">
        <v>6</v>
      </c>
      <c r="E59" s="21">
        <v>100</v>
      </c>
      <c r="F59" s="21">
        <v>97.153561913151108</v>
      </c>
      <c r="G59" s="21">
        <v>95.445048731065356</v>
      </c>
      <c r="H59" s="21">
        <v>96.705078365464075</v>
      </c>
      <c r="I59" s="21">
        <v>96.530777478125231</v>
      </c>
      <c r="J59" s="21">
        <v>101.01843725725631</v>
      </c>
      <c r="K59" s="21">
        <v>105.10064353364992</v>
      </c>
      <c r="L59" s="21">
        <v>109.52759590834711</v>
      </c>
      <c r="M59" s="21">
        <v>109.33533959400228</v>
      </c>
      <c r="N59" s="21">
        <v>108.55187102591451</v>
      </c>
      <c r="O59" s="21">
        <v>107.68421408397252</v>
      </c>
      <c r="P59" s="21">
        <v>107.03635454851592</v>
      </c>
      <c r="Q59" s="21">
        <v>106.6664799130474</v>
      </c>
      <c r="R59" s="21">
        <v>106.51135997122843</v>
      </c>
      <c r="S59" s="21">
        <v>107.09379863239231</v>
      </c>
      <c r="T59" s="21">
        <v>107.84821764190973</v>
      </c>
      <c r="U59" s="21">
        <v>109.76536989147318</v>
      </c>
      <c r="V59" s="21">
        <v>110.33411082162469</v>
      </c>
      <c r="W59" s="21">
        <v>111.46462447112803</v>
      </c>
      <c r="X59" s="21">
        <v>112.27355412579537</v>
      </c>
      <c r="Y59" s="21">
        <v>113.45179899128499</v>
      </c>
      <c r="Z59" s="21">
        <v>114.2723108241774</v>
      </c>
      <c r="AA59" s="21">
        <v>114.33446752238324</v>
      </c>
      <c r="AB59" s="21">
        <v>114.91802825316394</v>
      </c>
      <c r="AC59" s="21">
        <v>116.04593997805364</v>
      </c>
      <c r="AD59" s="21">
        <v>116.84540282298566</v>
      </c>
      <c r="AE59" s="21">
        <v>118.33081085338904</v>
      </c>
      <c r="AF59" s="21">
        <v>118.56432210178002</v>
      </c>
      <c r="AG59" s="21">
        <v>119.56320004162801</v>
      </c>
      <c r="AH59" s="21">
        <v>120.54296982885502</v>
      </c>
      <c r="AI59" s="21">
        <v>119.78672944238626</v>
      </c>
      <c r="AJ59" s="21">
        <v>118.2076236325882</v>
      </c>
      <c r="AK59" s="51">
        <v>116.96633425710537</v>
      </c>
      <c r="AL59" s="51">
        <v>117.42671107502412</v>
      </c>
      <c r="AM59" s="51">
        <v>118.01688732387002</v>
      </c>
      <c r="AN59" s="51">
        <v>117.40809464029304</v>
      </c>
      <c r="AO59" s="51">
        <v>115.49915411516395</v>
      </c>
      <c r="AP59" s="51">
        <v>115.02673659320892</v>
      </c>
      <c r="AQ59" s="51">
        <v>114.22376782437262</v>
      </c>
      <c r="AR59" s="51">
        <v>115.91137772104223</v>
      </c>
      <c r="AS59" s="51">
        <v>116.80343981033401</v>
      </c>
      <c r="AT59" s="51">
        <v>118.51199065190006</v>
      </c>
      <c r="AU59" s="51">
        <v>116.92355977084183</v>
      </c>
      <c r="AV59" s="51">
        <v>113.85457735968407</v>
      </c>
      <c r="AW59" s="51">
        <v>111.25451313468473</v>
      </c>
      <c r="AX59" s="51">
        <v>110.05101315852978</v>
      </c>
      <c r="AY59" s="51">
        <v>107.96173689102454</v>
      </c>
      <c r="AZ59" s="51">
        <v>106.33036682518117</v>
      </c>
      <c r="BA59" s="51">
        <v>106.80045734909203</v>
      </c>
      <c r="BB59" s="51">
        <v>107.85322328578229</v>
      </c>
      <c r="BC59" s="51">
        <v>107.79285260609839</v>
      </c>
      <c r="BD59" s="51">
        <v>106.3662822030097</v>
      </c>
      <c r="BE59" s="51">
        <v>106.67724721858123</v>
      </c>
      <c r="BF59" s="51">
        <v>107.93909694745962</v>
      </c>
      <c r="BG59" s="51">
        <v>109.06691747617975</v>
      </c>
      <c r="BH59" s="51">
        <v>109.81820823258688</v>
      </c>
      <c r="BI59" s="39">
        <v>109.53851926665767</v>
      </c>
      <c r="BJ59" s="209"/>
      <c r="BK59" s="51"/>
      <c r="BL59" s="51"/>
      <c r="BM59" s="51"/>
      <c r="BN59" s="51"/>
      <c r="BO59" s="51"/>
      <c r="BP59" s="51"/>
    </row>
    <row r="60" spans="1:68" x14ac:dyDescent="0.2">
      <c r="A60" s="20" t="str">
        <f t="shared" si="0"/>
        <v>mwg_t_gg_QU_7</v>
      </c>
      <c r="B60" s="19" t="s">
        <v>3507</v>
      </c>
      <c r="C60" s="19" t="s">
        <v>503</v>
      </c>
      <c r="D60" s="19">
        <v>7</v>
      </c>
      <c r="E60" s="21">
        <v>100</v>
      </c>
      <c r="F60" s="21">
        <v>98.761476076019491</v>
      </c>
      <c r="G60" s="21">
        <v>99.124883156192865</v>
      </c>
      <c r="H60" s="21">
        <v>100.778062694193</v>
      </c>
      <c r="I60" s="21">
        <v>102.8032668277515</v>
      </c>
      <c r="J60" s="21">
        <v>105.05064341790502</v>
      </c>
      <c r="K60" s="21">
        <v>104.19486213389003</v>
      </c>
      <c r="L60" s="21">
        <v>103.68742230330021</v>
      </c>
      <c r="M60" s="21">
        <v>100.86094505155593</v>
      </c>
      <c r="N60" s="21">
        <v>99.932545348729562</v>
      </c>
      <c r="O60" s="21">
        <v>98.639663267588276</v>
      </c>
      <c r="P60" s="21">
        <v>97.470622185349839</v>
      </c>
      <c r="Q60" s="21">
        <v>96.780555154185308</v>
      </c>
      <c r="R60" s="21">
        <v>96.760152449039879</v>
      </c>
      <c r="S60" s="21">
        <v>97.804667167566151</v>
      </c>
      <c r="T60" s="21">
        <v>99.448828152784742</v>
      </c>
      <c r="U60" s="21">
        <v>103.70287424595365</v>
      </c>
      <c r="V60" s="21">
        <v>108.4942079972419</v>
      </c>
      <c r="W60" s="21">
        <v>110.86608797586644</v>
      </c>
      <c r="X60" s="21">
        <v>111.88551570736745</v>
      </c>
      <c r="Y60" s="21">
        <v>111.82123339857078</v>
      </c>
      <c r="Z60" s="21">
        <v>114.75211943039272</v>
      </c>
      <c r="AA60" s="21">
        <v>115.45595373121928</v>
      </c>
      <c r="AB60" s="21">
        <v>114.95941378865132</v>
      </c>
      <c r="AC60" s="21">
        <v>113.71830421516887</v>
      </c>
      <c r="AD60" s="21">
        <v>112.93764173884445</v>
      </c>
      <c r="AE60" s="21">
        <v>113.36657603502324</v>
      </c>
      <c r="AF60" s="21">
        <v>111.84153997448516</v>
      </c>
      <c r="AG60" s="21">
        <v>111.47025200435291</v>
      </c>
      <c r="AH60" s="21">
        <v>111.37287888455371</v>
      </c>
      <c r="AI60" s="21">
        <v>111.2399388559475</v>
      </c>
      <c r="AJ60" s="21">
        <v>109.36634420780506</v>
      </c>
      <c r="AK60" s="51">
        <v>108.46841494467573</v>
      </c>
      <c r="AL60" s="51">
        <v>109.4947036157148</v>
      </c>
      <c r="AM60" s="51">
        <v>112.55458475334741</v>
      </c>
      <c r="AN60" s="51">
        <v>114.42437722643974</v>
      </c>
      <c r="AO60" s="51">
        <v>113.94530027865447</v>
      </c>
      <c r="AP60" s="51">
        <v>109.4968320850359</v>
      </c>
      <c r="AQ60" s="51">
        <v>104.83403925679245</v>
      </c>
      <c r="AR60" s="51">
        <v>103.51256494795219</v>
      </c>
      <c r="AS60" s="51">
        <v>105.41759614393516</v>
      </c>
      <c r="AT60" s="51">
        <v>107.99632552995705</v>
      </c>
      <c r="AU60" s="51">
        <v>107.14041673709882</v>
      </c>
      <c r="AV60" s="51">
        <v>105.94223401054387</v>
      </c>
      <c r="AW60" s="51">
        <v>104.28382204705834</v>
      </c>
      <c r="AX60" s="51">
        <v>104.43298187062153</v>
      </c>
      <c r="AY60" s="51">
        <v>103.58481107704479</v>
      </c>
      <c r="AZ60" s="51">
        <v>103.58907940352587</v>
      </c>
      <c r="BA60" s="51">
        <v>104.92740423391099</v>
      </c>
      <c r="BB60" s="51">
        <v>106.55027672153024</v>
      </c>
      <c r="BC60" s="51">
        <v>107.03184931380135</v>
      </c>
      <c r="BD60" s="51">
        <v>105.6091316528106</v>
      </c>
      <c r="BE60" s="51">
        <v>104.6896143863528</v>
      </c>
      <c r="BF60" s="51">
        <v>104.82238994000716</v>
      </c>
      <c r="BG60" s="51">
        <v>104.6840225394255</v>
      </c>
      <c r="BH60" s="51">
        <v>104.61705705121612</v>
      </c>
      <c r="BI60" s="39">
        <v>103.29885748916271</v>
      </c>
      <c r="BJ60" s="209"/>
      <c r="BK60" s="51"/>
      <c r="BL60" s="51"/>
      <c r="BM60" s="51"/>
      <c r="BN60" s="51"/>
      <c r="BO60" s="51"/>
      <c r="BP60" s="51"/>
    </row>
    <row r="61" spans="1:68" x14ac:dyDescent="0.2">
      <c r="A61" s="20" t="str">
        <f t="shared" si="0"/>
        <v>mwg_t_gg_QU_8</v>
      </c>
      <c r="B61" s="19" t="s">
        <v>3507</v>
      </c>
      <c r="C61" s="19" t="s">
        <v>503</v>
      </c>
      <c r="D61" s="19">
        <v>8</v>
      </c>
      <c r="E61" s="21">
        <v>100</v>
      </c>
      <c r="F61" s="21">
        <v>99.331919384362848</v>
      </c>
      <c r="G61" s="21">
        <v>99.631369723081733</v>
      </c>
      <c r="H61" s="21">
        <v>101.53013842076648</v>
      </c>
      <c r="I61" s="21">
        <v>102.92067765607241</v>
      </c>
      <c r="J61" s="21">
        <v>106.13712117141813</v>
      </c>
      <c r="K61" s="21">
        <v>107.48200880745003</v>
      </c>
      <c r="L61" s="21">
        <v>109.57247342478547</v>
      </c>
      <c r="M61" s="21">
        <v>109.33131557724225</v>
      </c>
      <c r="N61" s="21">
        <v>109.73220884736077</v>
      </c>
      <c r="O61" s="21">
        <v>108.78058274087986</v>
      </c>
      <c r="P61" s="21">
        <v>106.74477348137243</v>
      </c>
      <c r="Q61" s="21">
        <v>105.30012202435348</v>
      </c>
      <c r="R61" s="21">
        <v>105.07369599069882</v>
      </c>
      <c r="S61" s="21">
        <v>106.48807976105441</v>
      </c>
      <c r="T61" s="21">
        <v>108.0013925549235</v>
      </c>
      <c r="U61" s="21">
        <v>109.50559686737751</v>
      </c>
      <c r="V61" s="21">
        <v>110.63514476965958</v>
      </c>
      <c r="W61" s="21">
        <v>110.67143936151759</v>
      </c>
      <c r="X61" s="21">
        <v>111.54457980007885</v>
      </c>
      <c r="Y61" s="21">
        <v>112.5284276485509</v>
      </c>
      <c r="Z61" s="21">
        <v>114.52520773934368</v>
      </c>
      <c r="AA61" s="21">
        <v>116.70630812478311</v>
      </c>
      <c r="AB61" s="21">
        <v>117.31954132355321</v>
      </c>
      <c r="AC61" s="21">
        <v>118.76236040971433</v>
      </c>
      <c r="AD61" s="21">
        <v>118.37669419281644</v>
      </c>
      <c r="AE61" s="21">
        <v>119.57477389084566</v>
      </c>
      <c r="AF61" s="21">
        <v>119.98540847774164</v>
      </c>
      <c r="AG61" s="21">
        <v>122.19514227294383</v>
      </c>
      <c r="AH61" s="21">
        <v>123.83210358950954</v>
      </c>
      <c r="AI61" s="21">
        <v>124.0095928540743</v>
      </c>
      <c r="AJ61" s="21">
        <v>122.99406769266234</v>
      </c>
      <c r="AK61" s="51">
        <v>123.46530650529768</v>
      </c>
      <c r="AL61" s="51">
        <v>125.04166221916994</v>
      </c>
      <c r="AM61" s="51">
        <v>126.25627546015657</v>
      </c>
      <c r="AN61" s="51">
        <v>126.20498881228843</v>
      </c>
      <c r="AO61" s="51">
        <v>124.27487396266122</v>
      </c>
      <c r="AP61" s="51">
        <v>121.37194534672477</v>
      </c>
      <c r="AQ61" s="51">
        <v>117.85407664654213</v>
      </c>
      <c r="AR61" s="51">
        <v>117.78243961580739</v>
      </c>
      <c r="AS61" s="51">
        <v>118.94095968283825</v>
      </c>
      <c r="AT61" s="51">
        <v>121.43260687228724</v>
      </c>
      <c r="AU61" s="51">
        <v>120.532951398946</v>
      </c>
      <c r="AV61" s="51">
        <v>119.67686361932783</v>
      </c>
      <c r="AW61" s="51">
        <v>118.41238809979166</v>
      </c>
      <c r="AX61" s="51">
        <v>118.82100072193752</v>
      </c>
      <c r="AY61" s="51">
        <v>117.39394666847478</v>
      </c>
      <c r="AZ61" s="51">
        <v>116.80316323164493</v>
      </c>
      <c r="BA61" s="51">
        <v>117.112340390537</v>
      </c>
      <c r="BB61" s="51">
        <v>118.49011446740765</v>
      </c>
      <c r="BC61" s="51">
        <v>118.21380945091984</v>
      </c>
      <c r="BD61" s="51">
        <v>116.19555776449812</v>
      </c>
      <c r="BE61" s="51">
        <v>114.93021591616228</v>
      </c>
      <c r="BF61" s="51">
        <v>114.58328451006003</v>
      </c>
      <c r="BG61" s="51">
        <v>115.916083002793</v>
      </c>
      <c r="BH61" s="51">
        <v>117.67444747960258</v>
      </c>
      <c r="BI61" s="39">
        <v>119.27601971826442</v>
      </c>
      <c r="BJ61" s="209"/>
      <c r="BK61" s="51"/>
      <c r="BL61" s="51"/>
      <c r="BM61" s="51"/>
      <c r="BN61" s="51"/>
      <c r="BO61" s="51"/>
      <c r="BP61" s="51"/>
    </row>
    <row r="62" spans="1:68" x14ac:dyDescent="0.2">
      <c r="A62" s="20" t="str">
        <f t="shared" si="0"/>
        <v>mwg_t_gg_QU_9</v>
      </c>
      <c r="B62" s="19" t="s">
        <v>3507</v>
      </c>
      <c r="C62" s="19" t="s">
        <v>503</v>
      </c>
      <c r="D62" s="19">
        <v>9</v>
      </c>
      <c r="E62" s="21">
        <v>100</v>
      </c>
      <c r="F62" s="21">
        <v>97.991075602431394</v>
      </c>
      <c r="G62" s="21">
        <v>98.304380037408052</v>
      </c>
      <c r="H62" s="21">
        <v>100.38334593224563</v>
      </c>
      <c r="I62" s="21">
        <v>101.8613690879903</v>
      </c>
      <c r="J62" s="21">
        <v>104.86511223338054</v>
      </c>
      <c r="K62" s="21">
        <v>106.4545494696482</v>
      </c>
      <c r="L62" s="21">
        <v>108.92999858105343</v>
      </c>
      <c r="M62" s="21">
        <v>107.61280222240799</v>
      </c>
      <c r="N62" s="21">
        <v>107.40624919123765</v>
      </c>
      <c r="O62" s="21">
        <v>106.25478920171004</v>
      </c>
      <c r="P62" s="21">
        <v>105.10032215774238</v>
      </c>
      <c r="Q62" s="21">
        <v>103.59079741792812</v>
      </c>
      <c r="R62" s="21">
        <v>103.35147049653899</v>
      </c>
      <c r="S62" s="21">
        <v>104.4765573758347</v>
      </c>
      <c r="T62" s="21">
        <v>105.70213310071291</v>
      </c>
      <c r="U62" s="21">
        <v>107.73634893887828</v>
      </c>
      <c r="V62" s="21">
        <v>108.99183423425693</v>
      </c>
      <c r="W62" s="21">
        <v>109.82538817644017</v>
      </c>
      <c r="X62" s="21">
        <v>111.50862622447498</v>
      </c>
      <c r="Y62" s="21">
        <v>114.07006422799604</v>
      </c>
      <c r="Z62" s="21">
        <v>117.44980092043664</v>
      </c>
      <c r="AA62" s="21">
        <v>118.50354559350781</v>
      </c>
      <c r="AB62" s="21">
        <v>118.69339512378536</v>
      </c>
      <c r="AC62" s="21">
        <v>118.90127679207599</v>
      </c>
      <c r="AD62" s="21">
        <v>118.98875262622921</v>
      </c>
      <c r="AE62" s="21">
        <v>119.57253757739734</v>
      </c>
      <c r="AF62" s="21">
        <v>119.73383588410591</v>
      </c>
      <c r="AG62" s="21">
        <v>120.55165926717228</v>
      </c>
      <c r="AH62" s="21">
        <v>120.65353326939801</v>
      </c>
      <c r="AI62" s="21">
        <v>119.3900661516634</v>
      </c>
      <c r="AJ62" s="21">
        <v>117.26127198019964</v>
      </c>
      <c r="AK62" s="51">
        <v>116.15815198652906</v>
      </c>
      <c r="AL62" s="51">
        <v>115.76070749180077</v>
      </c>
      <c r="AM62" s="51">
        <v>116.49105676870535</v>
      </c>
      <c r="AN62" s="51">
        <v>115.43246823532097</v>
      </c>
      <c r="AO62" s="51">
        <v>114.18246320432483</v>
      </c>
      <c r="AP62" s="51">
        <v>112.30116667640702</v>
      </c>
      <c r="AQ62" s="51">
        <v>111.59698638531479</v>
      </c>
      <c r="AR62" s="51">
        <v>112.99172785567454</v>
      </c>
      <c r="AS62" s="51">
        <v>114.00219310971704</v>
      </c>
      <c r="AT62" s="51">
        <v>114.67030701433394</v>
      </c>
      <c r="AU62" s="51">
        <v>112.23007381721605</v>
      </c>
      <c r="AV62" s="51">
        <v>110.85130993428707</v>
      </c>
      <c r="AW62" s="51">
        <v>109.88373664097089</v>
      </c>
      <c r="AX62" s="51">
        <v>110.11175905673532</v>
      </c>
      <c r="AY62" s="51">
        <v>110.2651197159376</v>
      </c>
      <c r="AZ62" s="51">
        <v>111.23285047113104</v>
      </c>
      <c r="BA62" s="51">
        <v>113.45543351587507</v>
      </c>
      <c r="BB62" s="51">
        <v>114.86387537797764</v>
      </c>
      <c r="BC62" s="51">
        <v>115.37883752326341</v>
      </c>
      <c r="BD62" s="51">
        <v>113.94524080427664</v>
      </c>
      <c r="BE62" s="51">
        <v>113.22047894887277</v>
      </c>
      <c r="BF62" s="51">
        <v>111.96961771568054</v>
      </c>
      <c r="BG62" s="51">
        <v>111.8900580796135</v>
      </c>
      <c r="BH62" s="51">
        <v>111.7059484764964</v>
      </c>
      <c r="BI62" s="39">
        <v>111.86255315862388</v>
      </c>
      <c r="BJ62" s="209"/>
      <c r="BK62" s="51"/>
      <c r="BL62" s="51"/>
      <c r="BM62" s="51"/>
      <c r="BN62" s="51"/>
      <c r="BO62" s="51"/>
      <c r="BP62" s="51"/>
    </row>
    <row r="63" spans="1:68" x14ac:dyDescent="0.2">
      <c r="A63" s="20" t="str">
        <f t="shared" si="0"/>
        <v>mwg_t_gg_QU_10</v>
      </c>
      <c r="B63" s="19" t="s">
        <v>3507</v>
      </c>
      <c r="C63" s="19" t="s">
        <v>503</v>
      </c>
      <c r="D63" s="19">
        <v>10</v>
      </c>
      <c r="E63" s="21">
        <v>100</v>
      </c>
      <c r="F63" s="21">
        <v>92.822079928718821</v>
      </c>
      <c r="G63" s="21">
        <v>88.442778393523653</v>
      </c>
      <c r="H63" s="21">
        <v>88.498877363282247</v>
      </c>
      <c r="I63" s="21">
        <v>88.388823245209053</v>
      </c>
      <c r="J63" s="21">
        <v>91.381113929260891</v>
      </c>
      <c r="K63" s="21">
        <v>93.450234194187601</v>
      </c>
      <c r="L63" s="21">
        <v>95.881517857835206</v>
      </c>
      <c r="M63" s="21">
        <v>95.448162799648358</v>
      </c>
      <c r="N63" s="21">
        <v>95.337080056472601</v>
      </c>
      <c r="O63" s="21">
        <v>94.788273147585642</v>
      </c>
      <c r="P63" s="21">
        <v>94.36673164206745</v>
      </c>
      <c r="Q63" s="21">
        <v>93.871323301204598</v>
      </c>
      <c r="R63" s="21">
        <v>93.967296406869593</v>
      </c>
      <c r="S63" s="21">
        <v>94.749465115796895</v>
      </c>
      <c r="T63" s="21">
        <v>95.677718888955454</v>
      </c>
      <c r="U63" s="21">
        <v>97.425137038134537</v>
      </c>
      <c r="V63" s="21">
        <v>98.644610828617019</v>
      </c>
      <c r="W63" s="21">
        <v>98.670757860572621</v>
      </c>
      <c r="X63" s="21">
        <v>98.561251097815912</v>
      </c>
      <c r="Y63" s="21">
        <v>98.493483311573598</v>
      </c>
      <c r="Z63" s="21">
        <v>99.810770138335087</v>
      </c>
      <c r="AA63" s="21">
        <v>100.79345352972369</v>
      </c>
      <c r="AB63" s="21">
        <v>100.72582862686257</v>
      </c>
      <c r="AC63" s="21">
        <v>100.79256196876479</v>
      </c>
      <c r="AD63" s="21">
        <v>99.689359936669177</v>
      </c>
      <c r="AE63" s="21">
        <v>99.712642946721886</v>
      </c>
      <c r="AF63" s="21">
        <v>99.146883195117425</v>
      </c>
      <c r="AG63" s="21">
        <v>99.765996450537543</v>
      </c>
      <c r="AH63" s="21">
        <v>100.26158805333507</v>
      </c>
      <c r="AI63" s="21">
        <v>100.28332951321943</v>
      </c>
      <c r="AJ63" s="21">
        <v>99.795521247953943</v>
      </c>
      <c r="AK63" s="51">
        <v>100.50165932474637</v>
      </c>
      <c r="AL63" s="51">
        <v>101.20270424190944</v>
      </c>
      <c r="AM63" s="51">
        <v>102.13212103875382</v>
      </c>
      <c r="AN63" s="51">
        <v>101.3927167146817</v>
      </c>
      <c r="AO63" s="51">
        <v>100.37540938830448</v>
      </c>
      <c r="AP63" s="51">
        <v>99.525054769694918</v>
      </c>
      <c r="AQ63" s="51">
        <v>99.094824174043154</v>
      </c>
      <c r="AR63" s="51">
        <v>100.26561634564796</v>
      </c>
      <c r="AS63" s="51">
        <v>100.69883199663292</v>
      </c>
      <c r="AT63" s="51">
        <v>101.35481039437794</v>
      </c>
      <c r="AU63" s="51">
        <v>100.27552230306833</v>
      </c>
      <c r="AV63" s="51">
        <v>99.516239257242432</v>
      </c>
      <c r="AW63" s="51">
        <v>98.918490554076541</v>
      </c>
      <c r="AX63" s="51">
        <v>99.066858947196877</v>
      </c>
      <c r="AY63" s="51">
        <v>98.593173549388339</v>
      </c>
      <c r="AZ63" s="51">
        <v>98.262018393375229</v>
      </c>
      <c r="BA63" s="51">
        <v>98.815053435465856</v>
      </c>
      <c r="BB63" s="51">
        <v>99.558545197730268</v>
      </c>
      <c r="BC63" s="51">
        <v>99.587950500208237</v>
      </c>
      <c r="BD63" s="51">
        <v>98.368360193229236</v>
      </c>
      <c r="BE63" s="51">
        <v>97.799080690929756</v>
      </c>
      <c r="BF63" s="51">
        <v>97.712778240817343</v>
      </c>
      <c r="BG63" s="51">
        <v>98.007271184684797</v>
      </c>
      <c r="BH63" s="51">
        <v>98.477730862208958</v>
      </c>
      <c r="BI63" s="39">
        <v>98.987496575427642</v>
      </c>
      <c r="BJ63" s="209"/>
      <c r="BK63" s="51"/>
      <c r="BL63" s="51"/>
      <c r="BM63" s="51"/>
      <c r="BN63" s="51"/>
      <c r="BO63" s="51"/>
      <c r="BP63" s="51"/>
    </row>
    <row r="64" spans="1:68" x14ac:dyDescent="0.2">
      <c r="A64" s="20" t="str">
        <f t="shared" si="0"/>
        <v>mwg_t_gg_QU_11</v>
      </c>
      <c r="B64" s="19" t="s">
        <v>3507</v>
      </c>
      <c r="C64" s="19" t="s">
        <v>503</v>
      </c>
      <c r="D64" s="19">
        <v>11</v>
      </c>
      <c r="E64" s="21">
        <v>100</v>
      </c>
      <c r="F64" s="21">
        <v>96.316569685423971</v>
      </c>
      <c r="G64" s="21">
        <v>92.579373574111415</v>
      </c>
      <c r="H64" s="21">
        <v>91.597620711794335</v>
      </c>
      <c r="I64" s="21">
        <v>89.913313357987235</v>
      </c>
      <c r="J64" s="21">
        <v>92.762368608184104</v>
      </c>
      <c r="K64" s="21">
        <v>95.274298021752301</v>
      </c>
      <c r="L64" s="21">
        <v>98.322661852866887</v>
      </c>
      <c r="M64" s="21">
        <v>98.547455012723745</v>
      </c>
      <c r="N64" s="21">
        <v>98.982280738674362</v>
      </c>
      <c r="O64" s="21">
        <v>98.883142153721067</v>
      </c>
      <c r="P64" s="21">
        <v>98.591508995258209</v>
      </c>
      <c r="Q64" s="21">
        <v>98.194261523957309</v>
      </c>
      <c r="R64" s="21">
        <v>98.526082505366006</v>
      </c>
      <c r="S64" s="21">
        <v>99.652168849293318</v>
      </c>
      <c r="T64" s="21">
        <v>100.72308030508982</v>
      </c>
      <c r="U64" s="21">
        <v>102.7152831670861</v>
      </c>
      <c r="V64" s="21">
        <v>105.48257351413919</v>
      </c>
      <c r="W64" s="21">
        <v>106.19581130409729</v>
      </c>
      <c r="X64" s="21">
        <v>107.03673198681896</v>
      </c>
      <c r="Y64" s="21">
        <v>107.51152081558229</v>
      </c>
      <c r="Z64" s="21">
        <v>110.79350250186822</v>
      </c>
      <c r="AA64" s="21">
        <v>113.55952004875469</v>
      </c>
      <c r="AB64" s="21">
        <v>114.20455874903166</v>
      </c>
      <c r="AC64" s="21">
        <v>114.43132552063089</v>
      </c>
      <c r="AD64" s="21">
        <v>112.39001422202944</v>
      </c>
      <c r="AE64" s="21">
        <v>111.49642013039731</v>
      </c>
      <c r="AF64" s="21">
        <v>109.69768626510432</v>
      </c>
      <c r="AG64" s="21">
        <v>109.91263331945169</v>
      </c>
      <c r="AH64" s="21">
        <v>110.85976834427629</v>
      </c>
      <c r="AI64" s="21">
        <v>111.21525711630038</v>
      </c>
      <c r="AJ64" s="21">
        <v>111.26839644060983</v>
      </c>
      <c r="AK64" s="51">
        <v>111.86412886807456</v>
      </c>
      <c r="AL64" s="51">
        <v>112.49482351356887</v>
      </c>
      <c r="AM64" s="51">
        <v>113.08185610887874</v>
      </c>
      <c r="AN64" s="51">
        <v>112.27616518653703</v>
      </c>
      <c r="AO64" s="51">
        <v>110.86797464541699</v>
      </c>
      <c r="AP64" s="51">
        <v>109.42676993020113</v>
      </c>
      <c r="AQ64" s="51">
        <v>108.20033098049852</v>
      </c>
      <c r="AR64" s="51">
        <v>109.21467874091071</v>
      </c>
      <c r="AS64" s="51">
        <v>109.52543103273065</v>
      </c>
      <c r="AT64" s="51">
        <v>109.76057413181867</v>
      </c>
      <c r="AU64" s="51">
        <v>108.51424106200922</v>
      </c>
      <c r="AV64" s="51">
        <v>108.23219351710385</v>
      </c>
      <c r="AW64" s="51">
        <v>108.10792396837178</v>
      </c>
      <c r="AX64" s="51">
        <v>108.77172898277104</v>
      </c>
      <c r="AY64" s="51">
        <v>108.63412701055597</v>
      </c>
      <c r="AZ64" s="51">
        <v>109.15400147885782</v>
      </c>
      <c r="BA64" s="51">
        <v>109.58840041731393</v>
      </c>
      <c r="BB64" s="51">
        <v>109.37536317895986</v>
      </c>
      <c r="BC64" s="51">
        <v>108.41502011233484</v>
      </c>
      <c r="BD64" s="51">
        <v>106.82990795124869</v>
      </c>
      <c r="BE64" s="51">
        <v>106.70459880117517</v>
      </c>
      <c r="BF64" s="51">
        <v>106.42263586660891</v>
      </c>
      <c r="BG64" s="51">
        <v>106.80305256038544</v>
      </c>
      <c r="BH64" s="51">
        <v>107.78632893621163</v>
      </c>
      <c r="BI64" s="39">
        <v>109.91412549847888</v>
      </c>
      <c r="BJ64" s="209"/>
      <c r="BK64" s="51"/>
      <c r="BL64" s="51"/>
      <c r="BM64" s="51"/>
      <c r="BN64" s="51"/>
      <c r="BO64" s="51"/>
      <c r="BP64" s="51"/>
    </row>
    <row r="65" spans="1:68" x14ac:dyDescent="0.2">
      <c r="A65" s="20" t="str">
        <f t="shared" si="0"/>
        <v>mwg_t_gg_QU_12</v>
      </c>
      <c r="B65" s="19" t="s">
        <v>3507</v>
      </c>
      <c r="C65" s="19" t="s">
        <v>503</v>
      </c>
      <c r="D65" s="19">
        <v>12</v>
      </c>
      <c r="E65" s="21">
        <v>100</v>
      </c>
      <c r="F65" s="21">
        <v>103.70579295048579</v>
      </c>
      <c r="G65" s="21">
        <v>107.03596926296962</v>
      </c>
      <c r="H65" s="21">
        <v>110.25110459537107</v>
      </c>
      <c r="I65" s="21">
        <v>111.99688867298384</v>
      </c>
      <c r="J65" s="21">
        <v>115.96606073767514</v>
      </c>
      <c r="K65" s="21">
        <v>118.82539299553873</v>
      </c>
      <c r="L65" s="21">
        <v>122.30750436250158</v>
      </c>
      <c r="M65" s="21">
        <v>122.00718186865733</v>
      </c>
      <c r="N65" s="21">
        <v>121.64895909492611</v>
      </c>
      <c r="O65" s="21">
        <v>120.87033669064114</v>
      </c>
      <c r="P65" s="21">
        <v>120.2515993211599</v>
      </c>
      <c r="Q65" s="21">
        <v>119.32882908049027</v>
      </c>
      <c r="R65" s="21">
        <v>118.46836788439875</v>
      </c>
      <c r="S65" s="21">
        <v>118.51894282512666</v>
      </c>
      <c r="T65" s="21">
        <v>119.18379268551139</v>
      </c>
      <c r="U65" s="21">
        <v>120.93302847770754</v>
      </c>
      <c r="V65" s="21">
        <v>121.44733522480311</v>
      </c>
      <c r="W65" s="21">
        <v>121.37373298444692</v>
      </c>
      <c r="X65" s="21">
        <v>121.57007877846841</v>
      </c>
      <c r="Y65" s="21">
        <v>122.26097960756022</v>
      </c>
      <c r="Z65" s="21">
        <v>123.84977932720005</v>
      </c>
      <c r="AA65" s="21">
        <v>124.19594493510085</v>
      </c>
      <c r="AB65" s="21">
        <v>124.05114563551247</v>
      </c>
      <c r="AC65" s="21">
        <v>123.58480328350528</v>
      </c>
      <c r="AD65" s="21">
        <v>123.43838396870608</v>
      </c>
      <c r="AE65" s="21">
        <v>124.30343256023185</v>
      </c>
      <c r="AF65" s="21">
        <v>125.88652590848835</v>
      </c>
      <c r="AG65" s="21">
        <v>128.24739320540328</v>
      </c>
      <c r="AH65" s="21">
        <v>131.22626770844934</v>
      </c>
      <c r="AI65" s="21">
        <v>132.58060912259452</v>
      </c>
      <c r="AJ65" s="21">
        <v>132.64709312835706</v>
      </c>
      <c r="AK65" s="51">
        <v>132.35465767936319</v>
      </c>
      <c r="AL65" s="51">
        <v>132.17773117067227</v>
      </c>
      <c r="AM65" s="51">
        <v>132.85534679226777</v>
      </c>
      <c r="AN65" s="51">
        <v>131.35290309382054</v>
      </c>
      <c r="AO65" s="51">
        <v>129.52035486587661</v>
      </c>
      <c r="AP65" s="51">
        <v>127.49890932751264</v>
      </c>
      <c r="AQ65" s="51">
        <v>126.84325368392371</v>
      </c>
      <c r="AR65" s="51">
        <v>128.63199186600747</v>
      </c>
      <c r="AS65" s="51">
        <v>129.9032473839072</v>
      </c>
      <c r="AT65" s="51">
        <v>131.04715117479202</v>
      </c>
      <c r="AU65" s="51">
        <v>129.86370591636103</v>
      </c>
      <c r="AV65" s="51">
        <v>128.47991775150788</v>
      </c>
      <c r="AW65" s="51">
        <v>127.79263486930904</v>
      </c>
      <c r="AX65" s="51">
        <v>128.44519389611881</v>
      </c>
      <c r="AY65" s="51">
        <v>129.63744578983267</v>
      </c>
      <c r="AZ65" s="51">
        <v>131.16900999484395</v>
      </c>
      <c r="BA65" s="51">
        <v>132.43806602343477</v>
      </c>
      <c r="BB65" s="51">
        <v>132.41029142835035</v>
      </c>
      <c r="BC65" s="51">
        <v>130.40976891593007</v>
      </c>
      <c r="BD65" s="51">
        <v>127.77386781859303</v>
      </c>
      <c r="BE65" s="51">
        <v>127.6833986214089</v>
      </c>
      <c r="BF65" s="51">
        <v>127.84525904396503</v>
      </c>
      <c r="BG65" s="51">
        <v>128.03134222112072</v>
      </c>
      <c r="BH65" s="51">
        <v>126.79825491155098</v>
      </c>
      <c r="BI65" s="39">
        <v>126.30739702788938</v>
      </c>
      <c r="BJ65" s="209"/>
      <c r="BK65" s="51"/>
      <c r="BL65" s="51"/>
      <c r="BM65" s="51"/>
      <c r="BN65" s="51"/>
      <c r="BO65" s="51"/>
      <c r="BP65" s="51"/>
    </row>
    <row r="66" spans="1:68" x14ac:dyDescent="0.2">
      <c r="A66" s="20" t="str">
        <f t="shared" si="0"/>
        <v>mwg_t_gg_QU_13</v>
      </c>
      <c r="B66" s="19" t="s">
        <v>3507</v>
      </c>
      <c r="C66" s="19" t="s">
        <v>503</v>
      </c>
      <c r="D66" s="19">
        <v>13</v>
      </c>
      <c r="E66" s="21">
        <v>100</v>
      </c>
      <c r="F66" s="21">
        <v>101.40883041372906</v>
      </c>
      <c r="G66" s="21">
        <v>102.49552725828936</v>
      </c>
      <c r="H66" s="21">
        <v>103.85842987235583</v>
      </c>
      <c r="I66" s="21">
        <v>104.88296034227233</v>
      </c>
      <c r="J66" s="21">
        <v>108.64312642145778</v>
      </c>
      <c r="K66" s="21">
        <v>111.23538285185818</v>
      </c>
      <c r="L66" s="21">
        <v>114.28029301252269</v>
      </c>
      <c r="M66" s="21">
        <v>113.48555862673497</v>
      </c>
      <c r="N66" s="21">
        <v>113.51176483455772</v>
      </c>
      <c r="O66" s="21">
        <v>112.46582224748977</v>
      </c>
      <c r="P66" s="21">
        <v>111.45066930528962</v>
      </c>
      <c r="Q66" s="21">
        <v>110.20543168813656</v>
      </c>
      <c r="R66" s="21">
        <v>110.4732035843399</v>
      </c>
      <c r="S66" s="21">
        <v>111.5018178460399</v>
      </c>
      <c r="T66" s="21">
        <v>112.07774556810256</v>
      </c>
      <c r="U66" s="21">
        <v>112.93505154685211</v>
      </c>
      <c r="V66" s="21">
        <v>112.98998111439596</v>
      </c>
      <c r="W66" s="21">
        <v>112.64457779093941</v>
      </c>
      <c r="X66" s="21">
        <v>112.74551072467723</v>
      </c>
      <c r="Y66" s="21">
        <v>114.33674468212895</v>
      </c>
      <c r="Z66" s="21">
        <v>117.00013746546382</v>
      </c>
      <c r="AA66" s="21">
        <v>118.37952063163296</v>
      </c>
      <c r="AB66" s="21">
        <v>118.16115855335727</v>
      </c>
      <c r="AC66" s="21">
        <v>117.82304569050795</v>
      </c>
      <c r="AD66" s="21">
        <v>116.4520530356905</v>
      </c>
      <c r="AE66" s="21">
        <v>116.46375216732945</v>
      </c>
      <c r="AF66" s="21">
        <v>116.56839594860769</v>
      </c>
      <c r="AG66" s="21">
        <v>119.09463865519763</v>
      </c>
      <c r="AH66" s="21">
        <v>121.40568367734613</v>
      </c>
      <c r="AI66" s="21">
        <v>122.32951004237071</v>
      </c>
      <c r="AJ66" s="21">
        <v>121.85756999744181</v>
      </c>
      <c r="AK66" s="51">
        <v>122.24085412742376</v>
      </c>
      <c r="AL66" s="51">
        <v>123.03933356608083</v>
      </c>
      <c r="AM66" s="51">
        <v>123.92552506645542</v>
      </c>
      <c r="AN66" s="51">
        <v>122.62341339394506</v>
      </c>
      <c r="AO66" s="51">
        <v>121.17225539657966</v>
      </c>
      <c r="AP66" s="51">
        <v>119.9965433859512</v>
      </c>
      <c r="AQ66" s="51">
        <v>119.4536368857061</v>
      </c>
      <c r="AR66" s="51">
        <v>120.34598352761309</v>
      </c>
      <c r="AS66" s="51">
        <v>120.66310411295855</v>
      </c>
      <c r="AT66" s="51">
        <v>121.14548971927582</v>
      </c>
      <c r="AU66" s="51">
        <v>119.74953479851065</v>
      </c>
      <c r="AV66" s="51">
        <v>119.44772452659829</v>
      </c>
      <c r="AW66" s="51">
        <v>118.98328623717538</v>
      </c>
      <c r="AX66" s="51">
        <v>119.23614705637105</v>
      </c>
      <c r="AY66" s="51">
        <v>118.63794060265111</v>
      </c>
      <c r="AZ66" s="51">
        <v>118.86242263528652</v>
      </c>
      <c r="BA66" s="51">
        <v>120.23170962405254</v>
      </c>
      <c r="BB66" s="51">
        <v>120.51953589242719</v>
      </c>
      <c r="BC66" s="51">
        <v>120.10944009580743</v>
      </c>
      <c r="BD66" s="51">
        <v>117.69895726755306</v>
      </c>
      <c r="BE66" s="51">
        <v>117.72847071794574</v>
      </c>
      <c r="BF66" s="51">
        <v>117.80664617527727</v>
      </c>
      <c r="BG66" s="51">
        <v>118.62005877576966</v>
      </c>
      <c r="BH66" s="51">
        <v>118.27430176580749</v>
      </c>
      <c r="BI66" s="39">
        <v>117.82215343922633</v>
      </c>
      <c r="BJ66" s="209"/>
      <c r="BK66" s="51"/>
      <c r="BL66" s="51"/>
      <c r="BM66" s="51"/>
      <c r="BN66" s="51"/>
      <c r="BO66" s="51"/>
      <c r="BP66" s="51"/>
    </row>
    <row r="67" spans="1:68" x14ac:dyDescent="0.2">
      <c r="A67" s="20" t="str">
        <f t="shared" ref="A67:A130" si="1">CONCATENATE(B67,"_",C67,"_",D67)</f>
        <v>mwg_t_gg_QU_14</v>
      </c>
      <c r="B67" s="19" t="s">
        <v>3507</v>
      </c>
      <c r="C67" s="19" t="s">
        <v>503</v>
      </c>
      <c r="D67" s="19">
        <v>14</v>
      </c>
      <c r="E67" s="21">
        <v>100</v>
      </c>
      <c r="F67" s="21">
        <v>90.861690281599351</v>
      </c>
      <c r="G67" s="21">
        <v>85.623655845636222</v>
      </c>
      <c r="H67" s="21">
        <v>86.108934713454587</v>
      </c>
      <c r="I67" s="21">
        <v>86.013086805890225</v>
      </c>
      <c r="J67" s="21">
        <v>89.700856036176447</v>
      </c>
      <c r="K67" s="21">
        <v>93.068013146085988</v>
      </c>
      <c r="L67" s="21">
        <v>96.863448007662953</v>
      </c>
      <c r="M67" s="21">
        <v>97.541660439986913</v>
      </c>
      <c r="N67" s="21">
        <v>97.878218955405359</v>
      </c>
      <c r="O67" s="21">
        <v>97.384730773461129</v>
      </c>
      <c r="P67" s="21">
        <v>96.612423676409506</v>
      </c>
      <c r="Q67" s="21">
        <v>96.186051478747757</v>
      </c>
      <c r="R67" s="21">
        <v>96.63416793200706</v>
      </c>
      <c r="S67" s="21">
        <v>98.106188103292538</v>
      </c>
      <c r="T67" s="21">
        <v>99.060393758238703</v>
      </c>
      <c r="U67" s="21">
        <v>99.850402816152041</v>
      </c>
      <c r="V67" s="21">
        <v>99.820778187947255</v>
      </c>
      <c r="W67" s="21">
        <v>99.614410588039348</v>
      </c>
      <c r="X67" s="21">
        <v>99.771499811621652</v>
      </c>
      <c r="Y67" s="21">
        <v>100.05436898039837</v>
      </c>
      <c r="Z67" s="21">
        <v>100.68234067382532</v>
      </c>
      <c r="AA67" s="21">
        <v>101.45721590910249</v>
      </c>
      <c r="AB67" s="21">
        <v>101.10424019297155</v>
      </c>
      <c r="AC67" s="21">
        <v>101.15663105971208</v>
      </c>
      <c r="AD67" s="21">
        <v>100.11135954060423</v>
      </c>
      <c r="AE67" s="21">
        <v>100.87887678078989</v>
      </c>
      <c r="AF67" s="21">
        <v>101.97137823350192</v>
      </c>
      <c r="AG67" s="21">
        <v>103.99442527327733</v>
      </c>
      <c r="AH67" s="21">
        <v>105.20642802713503</v>
      </c>
      <c r="AI67" s="21">
        <v>104.69562354346516</v>
      </c>
      <c r="AJ67" s="21">
        <v>103.29472591565788</v>
      </c>
      <c r="AK67" s="51">
        <v>103.04551699165667</v>
      </c>
      <c r="AL67" s="51">
        <v>104.07697949371406</v>
      </c>
      <c r="AM67" s="51">
        <v>105.25580532590702</v>
      </c>
      <c r="AN67" s="51">
        <v>105.2069390922415</v>
      </c>
      <c r="AO67" s="51">
        <v>103.59737816442886</v>
      </c>
      <c r="AP67" s="51">
        <v>102.15101756872922</v>
      </c>
      <c r="AQ67" s="51">
        <v>101.10564361620817</v>
      </c>
      <c r="AR67" s="51">
        <v>102.2808158171424</v>
      </c>
      <c r="AS67" s="51">
        <v>103.96194414308248</v>
      </c>
      <c r="AT67" s="51">
        <v>106.53520116113914</v>
      </c>
      <c r="AU67" s="51">
        <v>107.79773787795547</v>
      </c>
      <c r="AV67" s="51">
        <v>108.65803972245688</v>
      </c>
      <c r="AW67" s="51">
        <v>108.23183982751925</v>
      </c>
      <c r="AX67" s="51">
        <v>107.07445154111842</v>
      </c>
      <c r="AY67" s="51">
        <v>105.72127035490773</v>
      </c>
      <c r="AZ67" s="51">
        <v>105.21393266324723</v>
      </c>
      <c r="BA67" s="51">
        <v>106.41842767568596</v>
      </c>
      <c r="BB67" s="51">
        <v>106.57262102260752</v>
      </c>
      <c r="BC67" s="51">
        <v>105.95430859291832</v>
      </c>
      <c r="BD67" s="51">
        <v>103.04124516020318</v>
      </c>
      <c r="BE67" s="51">
        <v>100.76483145545319</v>
      </c>
      <c r="BF67" s="51">
        <v>98.708500543789526</v>
      </c>
      <c r="BG67" s="51">
        <v>98.753352346554152</v>
      </c>
      <c r="BH67" s="51">
        <v>99.906886865450545</v>
      </c>
      <c r="BI67" s="39">
        <v>101.36450833585266</v>
      </c>
      <c r="BJ67" s="209"/>
      <c r="BK67" s="51"/>
      <c r="BL67" s="51"/>
      <c r="BM67" s="51"/>
      <c r="BN67" s="51"/>
      <c r="BO67" s="51"/>
      <c r="BP67" s="51"/>
    </row>
    <row r="68" spans="1:68" x14ac:dyDescent="0.2">
      <c r="A68" s="20" t="str">
        <f t="shared" si="1"/>
        <v>mwg_t_gg_QU_15</v>
      </c>
      <c r="B68" s="19" t="s">
        <v>3507</v>
      </c>
      <c r="C68" s="19" t="s">
        <v>503</v>
      </c>
      <c r="D68" s="19">
        <v>15</v>
      </c>
      <c r="E68" s="21">
        <v>100</v>
      </c>
      <c r="F68" s="21">
        <v>99.203315902307978</v>
      </c>
      <c r="G68" s="21">
        <v>99.169427926615938</v>
      </c>
      <c r="H68" s="21">
        <v>100.45798343754949</v>
      </c>
      <c r="I68" s="21">
        <v>101.51526593041314</v>
      </c>
      <c r="J68" s="21">
        <v>104.57949486989327</v>
      </c>
      <c r="K68" s="21">
        <v>106.15393550418672</v>
      </c>
      <c r="L68" s="21">
        <v>108.41184002680143</v>
      </c>
      <c r="M68" s="21">
        <v>108.14698773207795</v>
      </c>
      <c r="N68" s="21">
        <v>108.26626092592295</v>
      </c>
      <c r="O68" s="21">
        <v>107.22092479611878</v>
      </c>
      <c r="P68" s="21">
        <v>105.49438905710412</v>
      </c>
      <c r="Q68" s="21">
        <v>104.0050988717142</v>
      </c>
      <c r="R68" s="21">
        <v>103.34999810935518</v>
      </c>
      <c r="S68" s="21">
        <v>104.46962990875535</v>
      </c>
      <c r="T68" s="21">
        <v>106.63158113934212</v>
      </c>
      <c r="U68" s="21">
        <v>108.84430046627313</v>
      </c>
      <c r="V68" s="21">
        <v>110.07108867963258</v>
      </c>
      <c r="W68" s="21">
        <v>110.94335237586269</v>
      </c>
      <c r="X68" s="21">
        <v>112.76324129389214</v>
      </c>
      <c r="Y68" s="21">
        <v>114.54443271446733</v>
      </c>
      <c r="Z68" s="21">
        <v>116.03781418426586</v>
      </c>
      <c r="AA68" s="21">
        <v>117.47823922031175</v>
      </c>
      <c r="AB68" s="21">
        <v>117.31700327625862</v>
      </c>
      <c r="AC68" s="21">
        <v>117.94128423722464</v>
      </c>
      <c r="AD68" s="21">
        <v>116.34066482442718</v>
      </c>
      <c r="AE68" s="21">
        <v>115.78604839565729</v>
      </c>
      <c r="AF68" s="21">
        <v>113.60694316744421</v>
      </c>
      <c r="AG68" s="21">
        <v>113.78156320809408</v>
      </c>
      <c r="AH68" s="21">
        <v>114.49378376185918</v>
      </c>
      <c r="AI68" s="21">
        <v>116.14080543090968</v>
      </c>
      <c r="AJ68" s="21">
        <v>117.48622832982311</v>
      </c>
      <c r="AK68" s="51">
        <v>119.34403813468559</v>
      </c>
      <c r="AL68" s="51">
        <v>119.3948591191804</v>
      </c>
      <c r="AM68" s="51">
        <v>118.02554398758201</v>
      </c>
      <c r="AN68" s="51">
        <v>115.67291305685556</v>
      </c>
      <c r="AO68" s="51">
        <v>112.84205824148474</v>
      </c>
      <c r="AP68" s="51">
        <v>109.92935801550969</v>
      </c>
      <c r="AQ68" s="51">
        <v>107.26085288937168</v>
      </c>
      <c r="AR68" s="51">
        <v>107.68540975621106</v>
      </c>
      <c r="AS68" s="51">
        <v>108.44637550395299</v>
      </c>
      <c r="AT68" s="51">
        <v>109.45723648270756</v>
      </c>
      <c r="AU68" s="51">
        <v>109.06147897770869</v>
      </c>
      <c r="AV68" s="51">
        <v>110.29395772757927</v>
      </c>
      <c r="AW68" s="51">
        <v>111.26572710850614</v>
      </c>
      <c r="AX68" s="51">
        <v>113.3258984983518</v>
      </c>
      <c r="AY68" s="51">
        <v>112.0900359331926</v>
      </c>
      <c r="AZ68" s="51">
        <v>111.65805942542239</v>
      </c>
      <c r="BA68" s="51">
        <v>111.39806322989067</v>
      </c>
      <c r="BB68" s="51">
        <v>112.09081635989992</v>
      </c>
      <c r="BC68" s="51">
        <v>111.75982727605496</v>
      </c>
      <c r="BD68" s="51">
        <v>109.91165224604042</v>
      </c>
      <c r="BE68" s="51">
        <v>108.25653170398648</v>
      </c>
      <c r="BF68" s="51">
        <v>107.2529457681361</v>
      </c>
      <c r="BG68" s="51">
        <v>106.4296069098403</v>
      </c>
      <c r="BH68" s="51">
        <v>106.82618449369819</v>
      </c>
      <c r="BI68" s="39">
        <v>107.14552387006641</v>
      </c>
      <c r="BJ68" s="209"/>
      <c r="BK68" s="51"/>
      <c r="BL68" s="51"/>
      <c r="BM68" s="51"/>
      <c r="BN68" s="51"/>
      <c r="BO68" s="51"/>
      <c r="BP68" s="51"/>
    </row>
    <row r="69" spans="1:68" x14ac:dyDescent="0.2">
      <c r="A69" s="20" t="str">
        <f t="shared" si="1"/>
        <v>mwg_t_gg_QU_16</v>
      </c>
      <c r="B69" s="19" t="s">
        <v>3507</v>
      </c>
      <c r="C69" s="19" t="s">
        <v>503</v>
      </c>
      <c r="D69" s="19">
        <v>16</v>
      </c>
      <c r="E69" s="21">
        <v>100</v>
      </c>
      <c r="F69" s="21">
        <v>99.019878473118453</v>
      </c>
      <c r="G69" s="21">
        <v>98.955849207723631</v>
      </c>
      <c r="H69" s="21">
        <v>100.74372802830855</v>
      </c>
      <c r="I69" s="21">
        <v>101.85513488152354</v>
      </c>
      <c r="J69" s="21">
        <v>106.55298404328239</v>
      </c>
      <c r="K69" s="21">
        <v>110.95757624600337</v>
      </c>
      <c r="L69" s="21">
        <v>115.86227806677869</v>
      </c>
      <c r="M69" s="21">
        <v>116.72332814945504</v>
      </c>
      <c r="N69" s="21">
        <v>115.98844245024986</v>
      </c>
      <c r="O69" s="21">
        <v>114.0273731814035</v>
      </c>
      <c r="P69" s="21">
        <v>111.06509982639678</v>
      </c>
      <c r="Q69" s="21">
        <v>109.27040100545823</v>
      </c>
      <c r="R69" s="21">
        <v>108.69712098188778</v>
      </c>
      <c r="S69" s="21">
        <v>109.69895707934519</v>
      </c>
      <c r="T69" s="21">
        <v>110.64840623582427</v>
      </c>
      <c r="U69" s="21">
        <v>109.8096112310334</v>
      </c>
      <c r="V69" s="21">
        <v>108.66254858177938</v>
      </c>
      <c r="W69" s="21">
        <v>108.70112259080706</v>
      </c>
      <c r="X69" s="21">
        <v>111.78975961752512</v>
      </c>
      <c r="Y69" s="21">
        <v>113.68959611809608</v>
      </c>
      <c r="Z69" s="21">
        <v>114.96160836314293</v>
      </c>
      <c r="AA69" s="21">
        <v>116.35053446792983</v>
      </c>
      <c r="AB69" s="21">
        <v>116.87868952897914</v>
      </c>
      <c r="AC69" s="21">
        <v>117.42965263321155</v>
      </c>
      <c r="AD69" s="21">
        <v>115.00007464633563</v>
      </c>
      <c r="AE69" s="21">
        <v>114.5949149880928</v>
      </c>
      <c r="AF69" s="21">
        <v>113.56860924762293</v>
      </c>
      <c r="AG69" s="21">
        <v>114.60885347940975</v>
      </c>
      <c r="AH69" s="21">
        <v>115.56538014626135</v>
      </c>
      <c r="AI69" s="21">
        <v>115.65545236495244</v>
      </c>
      <c r="AJ69" s="21">
        <v>114.7337809972742</v>
      </c>
      <c r="AK69" s="51">
        <v>115.16151754243344</v>
      </c>
      <c r="AL69" s="51">
        <v>115.73139533937926</v>
      </c>
      <c r="AM69" s="51">
        <v>116.39497272006535</v>
      </c>
      <c r="AN69" s="51">
        <v>115.67086814624555</v>
      </c>
      <c r="AO69" s="51">
        <v>114.32605279386847</v>
      </c>
      <c r="AP69" s="51">
        <v>112.37436896995121</v>
      </c>
      <c r="AQ69" s="51">
        <v>110.37887241616939</v>
      </c>
      <c r="AR69" s="51">
        <v>111.51792274104749</v>
      </c>
      <c r="AS69" s="51">
        <v>113.3802187442766</v>
      </c>
      <c r="AT69" s="51">
        <v>115.27608288254559</v>
      </c>
      <c r="AU69" s="51">
        <v>114.19988524270305</v>
      </c>
      <c r="AV69" s="51">
        <v>112.90319834994797</v>
      </c>
      <c r="AW69" s="51">
        <v>111.51303433017887</v>
      </c>
      <c r="AX69" s="51">
        <v>111.85798748256963</v>
      </c>
      <c r="AY69" s="51">
        <v>111.22344684814836</v>
      </c>
      <c r="AZ69" s="51">
        <v>111.34909630099673</v>
      </c>
      <c r="BA69" s="51">
        <v>111.27236713820734</v>
      </c>
      <c r="BB69" s="51">
        <v>111.09677662917557</v>
      </c>
      <c r="BC69" s="51">
        <v>109.71289747494654</v>
      </c>
      <c r="BD69" s="51">
        <v>107.16022794412602</v>
      </c>
      <c r="BE69" s="51">
        <v>106.27815152364936</v>
      </c>
      <c r="BF69" s="51">
        <v>106.30096661627395</v>
      </c>
      <c r="BG69" s="51">
        <v>106.50694147172014</v>
      </c>
      <c r="BH69" s="51">
        <v>107.32560770339774</v>
      </c>
      <c r="BI69" s="39">
        <v>108.55415306957798</v>
      </c>
      <c r="BJ69" s="209"/>
      <c r="BK69" s="51"/>
      <c r="BL69" s="51"/>
      <c r="BM69" s="51"/>
      <c r="BN69" s="51"/>
      <c r="BO69" s="51"/>
      <c r="BP69" s="51"/>
    </row>
    <row r="70" spans="1:68" x14ac:dyDescent="0.2">
      <c r="A70" s="20" t="str">
        <f t="shared" si="1"/>
        <v>mwg_t_gg_QU_17</v>
      </c>
      <c r="B70" s="19" t="s">
        <v>3507</v>
      </c>
      <c r="C70" s="19" t="s">
        <v>503</v>
      </c>
      <c r="D70" s="19">
        <v>17</v>
      </c>
      <c r="E70" s="21">
        <v>100</v>
      </c>
      <c r="F70" s="21">
        <v>99.291947390275979</v>
      </c>
      <c r="G70" s="21">
        <v>98.916589972095707</v>
      </c>
      <c r="H70" s="21">
        <v>99.76550612120927</v>
      </c>
      <c r="I70" s="21">
        <v>100.1922945464608</v>
      </c>
      <c r="J70" s="21">
        <v>103.82127300447483</v>
      </c>
      <c r="K70" s="21">
        <v>106.83384619188449</v>
      </c>
      <c r="L70" s="21">
        <v>110.37501506515348</v>
      </c>
      <c r="M70" s="21">
        <v>110.34642257707901</v>
      </c>
      <c r="N70" s="21">
        <v>110.61301688988694</v>
      </c>
      <c r="O70" s="21">
        <v>110.04672115915447</v>
      </c>
      <c r="P70" s="21">
        <v>109.22309974432596</v>
      </c>
      <c r="Q70" s="21">
        <v>108.08628795531315</v>
      </c>
      <c r="R70" s="21">
        <v>107.80613267289783</v>
      </c>
      <c r="S70" s="21">
        <v>108.53056210725528</v>
      </c>
      <c r="T70" s="21">
        <v>109.39680954655432</v>
      </c>
      <c r="U70" s="21">
        <v>111.27532306281607</v>
      </c>
      <c r="V70" s="21">
        <v>112.75922054837122</v>
      </c>
      <c r="W70" s="21">
        <v>113.48497840483753</v>
      </c>
      <c r="X70" s="21">
        <v>114.38793928677518</v>
      </c>
      <c r="Y70" s="21">
        <v>115.53775974939121</v>
      </c>
      <c r="Z70" s="21">
        <v>117.51026908999205</v>
      </c>
      <c r="AA70" s="21">
        <v>117.48413794580226</v>
      </c>
      <c r="AB70" s="21">
        <v>116.95814375144421</v>
      </c>
      <c r="AC70" s="21">
        <v>116.70295906166787</v>
      </c>
      <c r="AD70" s="21">
        <v>116.68641055777648</v>
      </c>
      <c r="AE70" s="21">
        <v>117.862383891672</v>
      </c>
      <c r="AF70" s="21">
        <v>118.7896830475291</v>
      </c>
      <c r="AG70" s="21">
        <v>120.66512274667089</v>
      </c>
      <c r="AH70" s="21">
        <v>120.99136650932708</v>
      </c>
      <c r="AI70" s="21">
        <v>119.99467275627721</v>
      </c>
      <c r="AJ70" s="21">
        <v>118.44190905306523</v>
      </c>
      <c r="AK70" s="51">
        <v>118.62577718214044</v>
      </c>
      <c r="AL70" s="51">
        <v>118.97278082656182</v>
      </c>
      <c r="AM70" s="51">
        <v>119.28694190915992</v>
      </c>
      <c r="AN70" s="51">
        <v>117.78858337361407</v>
      </c>
      <c r="AO70" s="51">
        <v>116.08519373140145</v>
      </c>
      <c r="AP70" s="51">
        <v>114.61707781179449</v>
      </c>
      <c r="AQ70" s="51">
        <v>113.71892284556479</v>
      </c>
      <c r="AR70" s="51">
        <v>115.18253830495883</v>
      </c>
      <c r="AS70" s="51">
        <v>115.93102392607994</v>
      </c>
      <c r="AT70" s="51">
        <v>116.90244742222319</v>
      </c>
      <c r="AU70" s="51">
        <v>115.20863822987387</v>
      </c>
      <c r="AV70" s="51">
        <v>114.55047567421087</v>
      </c>
      <c r="AW70" s="51">
        <v>113.90877863181794</v>
      </c>
      <c r="AX70" s="51">
        <v>114.87643250723919</v>
      </c>
      <c r="AY70" s="51">
        <v>114.67573978424635</v>
      </c>
      <c r="AZ70" s="51">
        <v>115.05804834433805</v>
      </c>
      <c r="BA70" s="51">
        <v>115.46397801362072</v>
      </c>
      <c r="BB70" s="51">
        <v>115.74103760381274</v>
      </c>
      <c r="BC70" s="51">
        <v>115.27679442079254</v>
      </c>
      <c r="BD70" s="51">
        <v>113.52797381589822</v>
      </c>
      <c r="BE70" s="51">
        <v>113.15672742425659</v>
      </c>
      <c r="BF70" s="51">
        <v>112.63649281393457</v>
      </c>
      <c r="BG70" s="51">
        <v>113.41285776855727</v>
      </c>
      <c r="BH70" s="51">
        <v>113.95573782315756</v>
      </c>
      <c r="BI70" s="39">
        <v>114.7651212949814</v>
      </c>
      <c r="BJ70" s="209"/>
      <c r="BK70" s="51"/>
      <c r="BL70" s="51"/>
      <c r="BM70" s="51"/>
      <c r="BN70" s="51"/>
      <c r="BO70" s="51"/>
      <c r="BP70" s="51"/>
    </row>
    <row r="71" spans="1:68" x14ac:dyDescent="0.2">
      <c r="A71" s="20" t="str">
        <f t="shared" si="1"/>
        <v>mwg_t_gg_QU_18</v>
      </c>
      <c r="B71" s="19" t="s">
        <v>3507</v>
      </c>
      <c r="C71" s="19" t="s">
        <v>503</v>
      </c>
      <c r="D71" s="19">
        <v>18</v>
      </c>
      <c r="E71" s="21">
        <v>100</v>
      </c>
      <c r="F71" s="21">
        <v>96.252629815678816</v>
      </c>
      <c r="G71" s="21">
        <v>93.993918080348877</v>
      </c>
      <c r="H71" s="21">
        <v>96.141582380921704</v>
      </c>
      <c r="I71" s="21">
        <v>93.458407147317942</v>
      </c>
      <c r="J71" s="21">
        <v>95.698603785925386</v>
      </c>
      <c r="K71" s="21">
        <v>97.267656170029341</v>
      </c>
      <c r="L71" s="21">
        <v>99.549643949092797</v>
      </c>
      <c r="M71" s="21">
        <v>99.07988424518669</v>
      </c>
      <c r="N71" s="21">
        <v>99.548824506384037</v>
      </c>
      <c r="O71" s="21">
        <v>99.51736373840599</v>
      </c>
      <c r="P71" s="21">
        <v>99.300118127745847</v>
      </c>
      <c r="Q71" s="21">
        <v>98.994463427106936</v>
      </c>
      <c r="R71" s="21">
        <v>99.636757550035838</v>
      </c>
      <c r="S71" s="21">
        <v>101.20479709593228</v>
      </c>
      <c r="T71" s="21">
        <v>102.273988476963</v>
      </c>
      <c r="U71" s="21">
        <v>103.56601165113086</v>
      </c>
      <c r="V71" s="21">
        <v>104.2885686927162</v>
      </c>
      <c r="W71" s="21">
        <v>104.0961872738668</v>
      </c>
      <c r="X71" s="21">
        <v>104.63198592907877</v>
      </c>
      <c r="Y71" s="21">
        <v>105.84562357057489</v>
      </c>
      <c r="Z71" s="21">
        <v>108.87231706434829</v>
      </c>
      <c r="AA71" s="21">
        <v>110.43351011913036</v>
      </c>
      <c r="AB71" s="21">
        <v>110.10950447768762</v>
      </c>
      <c r="AC71" s="21">
        <v>109.65525942469235</v>
      </c>
      <c r="AD71" s="21">
        <v>109.25441810347661</v>
      </c>
      <c r="AE71" s="21">
        <v>110.30004784589823</v>
      </c>
      <c r="AF71" s="21">
        <v>109.66357144814479</v>
      </c>
      <c r="AG71" s="21">
        <v>108.81420260592613</v>
      </c>
      <c r="AH71" s="21">
        <v>105.38411224325552</v>
      </c>
      <c r="AI71" s="21">
        <v>102.75896226164953</v>
      </c>
      <c r="AJ71" s="21">
        <v>99.840425203671529</v>
      </c>
      <c r="AK71" s="51">
        <v>100.15314188281144</v>
      </c>
      <c r="AL71" s="51">
        <v>99.502627588426137</v>
      </c>
      <c r="AM71" s="51">
        <v>99.31644236563325</v>
      </c>
      <c r="AN71" s="51">
        <v>97.602954448468722</v>
      </c>
      <c r="AO71" s="51">
        <v>96.162444695336376</v>
      </c>
      <c r="AP71" s="51">
        <v>94.764958759186698</v>
      </c>
      <c r="AQ71" s="51">
        <v>93.6509122498815</v>
      </c>
      <c r="AR71" s="51">
        <v>94.512033708406491</v>
      </c>
      <c r="AS71" s="51">
        <v>94.948150797754565</v>
      </c>
      <c r="AT71" s="51">
        <v>95.771806100179177</v>
      </c>
      <c r="AU71" s="51">
        <v>94.73996107791281</v>
      </c>
      <c r="AV71" s="51">
        <v>93.928077776086994</v>
      </c>
      <c r="AW71" s="51">
        <v>93.574688247332077</v>
      </c>
      <c r="AX71" s="51">
        <v>94.259211756280067</v>
      </c>
      <c r="AY71" s="51">
        <v>94.851626805286514</v>
      </c>
      <c r="AZ71" s="51">
        <v>94.928592116361401</v>
      </c>
      <c r="BA71" s="51">
        <v>94.756344576367425</v>
      </c>
      <c r="BB71" s="51">
        <v>94.506662419782174</v>
      </c>
      <c r="BC71" s="51">
        <v>94.377094219946457</v>
      </c>
      <c r="BD71" s="51">
        <v>93.821134745943667</v>
      </c>
      <c r="BE71" s="51">
        <v>93.293309024360681</v>
      </c>
      <c r="BF71" s="51">
        <v>92.528665758379987</v>
      </c>
      <c r="BG71" s="51">
        <v>92.507614216742468</v>
      </c>
      <c r="BH71" s="51">
        <v>93.281349550782963</v>
      </c>
      <c r="BI71" s="39">
        <v>94.596689184432961</v>
      </c>
      <c r="BJ71" s="209"/>
      <c r="BK71" s="51"/>
      <c r="BL71" s="51"/>
      <c r="BM71" s="51"/>
      <c r="BN71" s="51"/>
      <c r="BO71" s="51"/>
      <c r="BP71" s="51"/>
    </row>
    <row r="72" spans="1:68" x14ac:dyDescent="0.2">
      <c r="A72" s="20" t="str">
        <f t="shared" si="1"/>
        <v>mwg_t_gg_QU_19</v>
      </c>
      <c r="B72" s="19" t="s">
        <v>3507</v>
      </c>
      <c r="C72" s="19" t="s">
        <v>503</v>
      </c>
      <c r="D72" s="19">
        <v>19</v>
      </c>
      <c r="E72" s="21">
        <v>100</v>
      </c>
      <c r="F72" s="21">
        <v>98.082874649758082</v>
      </c>
      <c r="G72" s="21">
        <v>96.015931894280996</v>
      </c>
      <c r="H72" s="21">
        <v>95.468649850890515</v>
      </c>
      <c r="I72" s="21">
        <v>95.049352019855064</v>
      </c>
      <c r="J72" s="21">
        <v>97.999449468082346</v>
      </c>
      <c r="K72" s="21">
        <v>99.907439409558222</v>
      </c>
      <c r="L72" s="21">
        <v>102.40215354506999</v>
      </c>
      <c r="M72" s="21">
        <v>101.939096026332</v>
      </c>
      <c r="N72" s="21">
        <v>102.50143294853289</v>
      </c>
      <c r="O72" s="21">
        <v>102.263229855044</v>
      </c>
      <c r="P72" s="21">
        <v>101.9624656997734</v>
      </c>
      <c r="Q72" s="21">
        <v>101.39796318321682</v>
      </c>
      <c r="R72" s="21">
        <v>101.78302971744658</v>
      </c>
      <c r="S72" s="21">
        <v>103.01679835966559</v>
      </c>
      <c r="T72" s="21">
        <v>104.05133657636441</v>
      </c>
      <c r="U72" s="21">
        <v>105.81689297735591</v>
      </c>
      <c r="V72" s="21">
        <v>107.14033946259094</v>
      </c>
      <c r="W72" s="21">
        <v>107.49628104470543</v>
      </c>
      <c r="X72" s="21">
        <v>108.46838804268809</v>
      </c>
      <c r="Y72" s="21">
        <v>109.60065616180596</v>
      </c>
      <c r="Z72" s="21">
        <v>112.08344523243461</v>
      </c>
      <c r="AA72" s="21">
        <v>113.37990477469494</v>
      </c>
      <c r="AB72" s="21">
        <v>113.35492961840917</v>
      </c>
      <c r="AC72" s="21">
        <v>113.03698172629591</v>
      </c>
      <c r="AD72" s="21">
        <v>111.67235122515814</v>
      </c>
      <c r="AE72" s="21">
        <v>111.91989189156838</v>
      </c>
      <c r="AF72" s="21">
        <v>112.10712612164384</v>
      </c>
      <c r="AG72" s="21">
        <v>113.29501095377397</v>
      </c>
      <c r="AH72" s="21">
        <v>114.34170761307441</v>
      </c>
      <c r="AI72" s="21">
        <v>114.00556477651007</v>
      </c>
      <c r="AJ72" s="21">
        <v>113.06647172695268</v>
      </c>
      <c r="AK72" s="51">
        <v>112.71187658134114</v>
      </c>
      <c r="AL72" s="51">
        <v>112.7256715125083</v>
      </c>
      <c r="AM72" s="51">
        <v>113.17107307471245</v>
      </c>
      <c r="AN72" s="51">
        <v>112.0685954157514</v>
      </c>
      <c r="AO72" s="51">
        <v>110.66818793927877</v>
      </c>
      <c r="AP72" s="51">
        <v>108.79946504503438</v>
      </c>
      <c r="AQ72" s="51">
        <v>107.44418558822066</v>
      </c>
      <c r="AR72" s="51">
        <v>108.41592245803207</v>
      </c>
      <c r="AS72" s="51">
        <v>109.28784924056788</v>
      </c>
      <c r="AT72" s="51">
        <v>110.39146684871177</v>
      </c>
      <c r="AU72" s="51">
        <v>108.88606112813541</v>
      </c>
      <c r="AV72" s="51">
        <v>108.06627835944396</v>
      </c>
      <c r="AW72" s="51">
        <v>107.2566174813815</v>
      </c>
      <c r="AX72" s="51">
        <v>108.03215741806046</v>
      </c>
      <c r="AY72" s="51">
        <v>107.7178336283062</v>
      </c>
      <c r="AZ72" s="51">
        <v>107.75507155066806</v>
      </c>
      <c r="BA72" s="51">
        <v>108.10551942909939</v>
      </c>
      <c r="BB72" s="51">
        <v>108.50380227436237</v>
      </c>
      <c r="BC72" s="51">
        <v>108.12585980783648</v>
      </c>
      <c r="BD72" s="51">
        <v>106.38815729690448</v>
      </c>
      <c r="BE72" s="51">
        <v>106.25803522156473</v>
      </c>
      <c r="BF72" s="51">
        <v>106.42490772848237</v>
      </c>
      <c r="BG72" s="51">
        <v>106.9518607078938</v>
      </c>
      <c r="BH72" s="51">
        <v>106.84002946156664</v>
      </c>
      <c r="BI72" s="39">
        <v>106.7953811979653</v>
      </c>
      <c r="BJ72" s="209"/>
      <c r="BK72" s="51"/>
      <c r="BL72" s="51"/>
      <c r="BM72" s="51"/>
      <c r="BN72" s="51"/>
      <c r="BO72" s="51"/>
      <c r="BP72" s="51"/>
    </row>
    <row r="73" spans="1:68" x14ac:dyDescent="0.2">
      <c r="A73" s="20" t="str">
        <f t="shared" si="1"/>
        <v>mwg_t_gg_QU_20</v>
      </c>
      <c r="B73" s="19" t="s">
        <v>3507</v>
      </c>
      <c r="C73" s="19" t="s">
        <v>503</v>
      </c>
      <c r="D73" s="19">
        <v>20</v>
      </c>
      <c r="E73" s="21">
        <v>100</v>
      </c>
      <c r="F73" s="21">
        <v>99.452232991800983</v>
      </c>
      <c r="G73" s="21">
        <v>99.10946573464237</v>
      </c>
      <c r="H73" s="21">
        <v>100.16909269087743</v>
      </c>
      <c r="I73" s="21">
        <v>100.45046237617775</v>
      </c>
      <c r="J73" s="21">
        <v>104.08234726253799</v>
      </c>
      <c r="K73" s="21">
        <v>107.06390652732085</v>
      </c>
      <c r="L73" s="21">
        <v>110.61814952254991</v>
      </c>
      <c r="M73" s="21">
        <v>110.74714714640733</v>
      </c>
      <c r="N73" s="21">
        <v>110.70041992337622</v>
      </c>
      <c r="O73" s="21">
        <v>109.66633384609601</v>
      </c>
      <c r="P73" s="21">
        <v>107.98959366378806</v>
      </c>
      <c r="Q73" s="21">
        <v>106.48284030140199</v>
      </c>
      <c r="R73" s="21">
        <v>106.04522208379922</v>
      </c>
      <c r="S73" s="21">
        <v>107.21724324278875</v>
      </c>
      <c r="T73" s="21">
        <v>108.80826095520968</v>
      </c>
      <c r="U73" s="21">
        <v>110.78578787461583</v>
      </c>
      <c r="V73" s="21">
        <v>112.05106903998752</v>
      </c>
      <c r="W73" s="21">
        <v>112.53308300424993</v>
      </c>
      <c r="X73" s="21">
        <v>113.79865606018664</v>
      </c>
      <c r="Y73" s="21">
        <v>114.69170327805675</v>
      </c>
      <c r="Z73" s="21">
        <v>116.60091381985289</v>
      </c>
      <c r="AA73" s="21">
        <v>117.11477687419692</v>
      </c>
      <c r="AB73" s="21">
        <v>117.33443239508877</v>
      </c>
      <c r="AC73" s="21">
        <v>117.60541224965935</v>
      </c>
      <c r="AD73" s="21">
        <v>117.68363263812057</v>
      </c>
      <c r="AE73" s="21">
        <v>118.65958960352047</v>
      </c>
      <c r="AF73" s="21">
        <v>119.70335486291545</v>
      </c>
      <c r="AG73" s="21">
        <v>121.36201442307221</v>
      </c>
      <c r="AH73" s="21">
        <v>122.38721534776114</v>
      </c>
      <c r="AI73" s="21">
        <v>121.5839237251176</v>
      </c>
      <c r="AJ73" s="21">
        <v>119.62854655581606</v>
      </c>
      <c r="AK73" s="51">
        <v>119.27508045686368</v>
      </c>
      <c r="AL73" s="51">
        <v>120.00433317009809</v>
      </c>
      <c r="AM73" s="51">
        <v>121.20541446993354</v>
      </c>
      <c r="AN73" s="51">
        <v>120.60953079405617</v>
      </c>
      <c r="AO73" s="51">
        <v>118.49150306111152</v>
      </c>
      <c r="AP73" s="51">
        <v>117.25576344484101</v>
      </c>
      <c r="AQ73" s="51">
        <v>117.04402542053617</v>
      </c>
      <c r="AR73" s="51">
        <v>119.66438167162293</v>
      </c>
      <c r="AS73" s="51">
        <v>120.33962739308076</v>
      </c>
      <c r="AT73" s="51">
        <v>120.32336643125404</v>
      </c>
      <c r="AU73" s="51">
        <v>117.69529218417783</v>
      </c>
      <c r="AV73" s="51">
        <v>116.8514119687128</v>
      </c>
      <c r="AW73" s="51">
        <v>116.45019758113311</v>
      </c>
      <c r="AX73" s="51">
        <v>117.05420386729884</v>
      </c>
      <c r="AY73" s="51">
        <v>116.33227832464171</v>
      </c>
      <c r="AZ73" s="51">
        <v>115.94932412974602</v>
      </c>
      <c r="BA73" s="51">
        <v>116.57960736237624</v>
      </c>
      <c r="BB73" s="51">
        <v>116.73366932116897</v>
      </c>
      <c r="BC73" s="51">
        <v>116.12886958480844</v>
      </c>
      <c r="BD73" s="51">
        <v>114.12877880049091</v>
      </c>
      <c r="BE73" s="51">
        <v>113.98442691730675</v>
      </c>
      <c r="BF73" s="51">
        <v>114.06507422137774</v>
      </c>
      <c r="BG73" s="51">
        <v>114.59722196989969</v>
      </c>
      <c r="BH73" s="51">
        <v>115.20418887215057</v>
      </c>
      <c r="BI73" s="39">
        <v>116.22947764753717</v>
      </c>
      <c r="BJ73" s="209"/>
      <c r="BK73" s="51"/>
      <c r="BL73" s="51"/>
      <c r="BM73" s="51"/>
      <c r="BN73" s="51"/>
      <c r="BO73" s="51"/>
      <c r="BP73" s="51"/>
    </row>
    <row r="74" spans="1:68" x14ac:dyDescent="0.2">
      <c r="A74" s="20" t="str">
        <f t="shared" si="1"/>
        <v>mwg_t_gg_QU_21</v>
      </c>
      <c r="B74" s="19" t="s">
        <v>3507</v>
      </c>
      <c r="C74" s="19" t="s">
        <v>503</v>
      </c>
      <c r="D74" s="19">
        <v>21</v>
      </c>
      <c r="E74" s="21">
        <v>100</v>
      </c>
      <c r="F74" s="21">
        <v>93.139784595666853</v>
      </c>
      <c r="G74" s="21">
        <v>91.032019108281588</v>
      </c>
      <c r="H74" s="21">
        <v>94.045887525545893</v>
      </c>
      <c r="I74" s="21">
        <v>95.595085955508878</v>
      </c>
      <c r="J74" s="21">
        <v>99.255068059139788</v>
      </c>
      <c r="K74" s="21">
        <v>101.82522114339106</v>
      </c>
      <c r="L74" s="21">
        <v>104.88472364314521</v>
      </c>
      <c r="M74" s="21">
        <v>104.2792127424197</v>
      </c>
      <c r="N74" s="21">
        <v>103.54846870967327</v>
      </c>
      <c r="O74" s="21">
        <v>102.38193499422435</v>
      </c>
      <c r="P74" s="21">
        <v>101.27557207027405</v>
      </c>
      <c r="Q74" s="21">
        <v>99.988834424578542</v>
      </c>
      <c r="R74" s="21">
        <v>98.877531879288767</v>
      </c>
      <c r="S74" s="21">
        <v>98.979565492723623</v>
      </c>
      <c r="T74" s="21">
        <v>99.787130942577619</v>
      </c>
      <c r="U74" s="21">
        <v>101.67492997402633</v>
      </c>
      <c r="V74" s="21">
        <v>100.72261943491276</v>
      </c>
      <c r="W74" s="21">
        <v>100.7825985964131</v>
      </c>
      <c r="X74" s="21">
        <v>101.15927152944236</v>
      </c>
      <c r="Y74" s="21">
        <v>103.67576392494608</v>
      </c>
      <c r="Z74" s="21">
        <v>106.44362504249663</v>
      </c>
      <c r="AA74" s="21">
        <v>108.47199230996313</v>
      </c>
      <c r="AB74" s="21">
        <v>111.081476793243</v>
      </c>
      <c r="AC74" s="21">
        <v>112.74992943042555</v>
      </c>
      <c r="AD74" s="21">
        <v>114.06337088888461</v>
      </c>
      <c r="AE74" s="21">
        <v>116.0049226545455</v>
      </c>
      <c r="AF74" s="21">
        <v>116.77522479161594</v>
      </c>
      <c r="AG74" s="21">
        <v>119.12745376261434</v>
      </c>
      <c r="AH74" s="21">
        <v>117.90042037265853</v>
      </c>
      <c r="AI74" s="21">
        <v>114.84534619803287</v>
      </c>
      <c r="AJ74" s="21">
        <v>109.346442648211</v>
      </c>
      <c r="AK74" s="51">
        <v>105.99031569895885</v>
      </c>
      <c r="AL74" s="51">
        <v>104.19102277269091</v>
      </c>
      <c r="AM74" s="51">
        <v>103.19021257830205</v>
      </c>
      <c r="AN74" s="51">
        <v>101.86892049119706</v>
      </c>
      <c r="AO74" s="51">
        <v>100.8345029412739</v>
      </c>
      <c r="AP74" s="51">
        <v>101.17877051871362</v>
      </c>
      <c r="AQ74" s="51">
        <v>102.04125245055593</v>
      </c>
      <c r="AR74" s="51">
        <v>103.55248370578732</v>
      </c>
      <c r="AS74" s="51">
        <v>102.82870122438651</v>
      </c>
      <c r="AT74" s="51">
        <v>102.27224814561383</v>
      </c>
      <c r="AU74" s="51">
        <v>99.622618969673724</v>
      </c>
      <c r="AV74" s="51">
        <v>97.469431029422182</v>
      </c>
      <c r="AW74" s="51">
        <v>95.0311394494491</v>
      </c>
      <c r="AX74" s="51">
        <v>94.433988194513631</v>
      </c>
      <c r="AY74" s="51">
        <v>93.416304980285517</v>
      </c>
      <c r="AZ74" s="51">
        <v>93.670991370815429</v>
      </c>
      <c r="BA74" s="51">
        <v>93.778590304347844</v>
      </c>
      <c r="BB74" s="51">
        <v>94.050383317585371</v>
      </c>
      <c r="BC74" s="51">
        <v>92.726317626415167</v>
      </c>
      <c r="BD74" s="51">
        <v>91.345871946425845</v>
      </c>
      <c r="BE74" s="51">
        <v>91.540470740087173</v>
      </c>
      <c r="BF74" s="51">
        <v>91.884696769110903</v>
      </c>
      <c r="BG74" s="51">
        <v>91.661710453266721</v>
      </c>
      <c r="BH74" s="51">
        <v>91.290621439140807</v>
      </c>
      <c r="BI74" s="39">
        <v>91.726024222524174</v>
      </c>
      <c r="BJ74" s="209"/>
      <c r="BK74" s="51"/>
      <c r="BL74" s="51"/>
      <c r="BM74" s="51"/>
      <c r="BN74" s="51"/>
      <c r="BO74" s="51"/>
      <c r="BP74" s="51"/>
    </row>
    <row r="75" spans="1:68" x14ac:dyDescent="0.2">
      <c r="A75" s="20" t="str">
        <f t="shared" si="1"/>
        <v>mwg_t_gg_QU_22</v>
      </c>
      <c r="B75" s="19" t="s">
        <v>3507</v>
      </c>
      <c r="C75" s="19" t="s">
        <v>503</v>
      </c>
      <c r="D75" s="19">
        <v>22</v>
      </c>
      <c r="E75" s="21">
        <v>100</v>
      </c>
      <c r="F75" s="21">
        <v>94.383749038493647</v>
      </c>
      <c r="G75" s="21">
        <v>93.06304958186864</v>
      </c>
      <c r="H75" s="21">
        <v>95.518521996055597</v>
      </c>
      <c r="I75" s="21">
        <v>98.319609898325083</v>
      </c>
      <c r="J75" s="21">
        <v>102.30822458035074</v>
      </c>
      <c r="K75" s="21">
        <v>104.82439838106427</v>
      </c>
      <c r="L75" s="21">
        <v>107.4769469882455</v>
      </c>
      <c r="M75" s="21">
        <v>105.99466873621957</v>
      </c>
      <c r="N75" s="21">
        <v>104.95141010038311</v>
      </c>
      <c r="O75" s="21">
        <v>103.19720906304588</v>
      </c>
      <c r="P75" s="21">
        <v>101.86439897339625</v>
      </c>
      <c r="Q75" s="21">
        <v>100.11420634686556</v>
      </c>
      <c r="R75" s="21">
        <v>99.36798599930512</v>
      </c>
      <c r="S75" s="21">
        <v>99.958768668838346</v>
      </c>
      <c r="T75" s="21">
        <v>101.18159399046404</v>
      </c>
      <c r="U75" s="21">
        <v>103.56628213702963</v>
      </c>
      <c r="V75" s="21">
        <v>103.95405091671704</v>
      </c>
      <c r="W75" s="21">
        <v>104.22331717592552</v>
      </c>
      <c r="X75" s="21">
        <v>103.95061916649856</v>
      </c>
      <c r="Y75" s="21">
        <v>104.70875590240553</v>
      </c>
      <c r="Z75" s="21">
        <v>105.60161439037586</v>
      </c>
      <c r="AA75" s="21">
        <v>105.57869122003153</v>
      </c>
      <c r="AB75" s="21">
        <v>105.51480684581297</v>
      </c>
      <c r="AC75" s="21">
        <v>106.01717536011745</v>
      </c>
      <c r="AD75" s="21">
        <v>106.74550758385298</v>
      </c>
      <c r="AE75" s="21">
        <v>108.25047023585586</v>
      </c>
      <c r="AF75" s="21">
        <v>109.31459274076177</v>
      </c>
      <c r="AG75" s="21">
        <v>111.3327956542892</v>
      </c>
      <c r="AH75" s="21">
        <v>113.02558910389116</v>
      </c>
      <c r="AI75" s="21">
        <v>113.33891556842416</v>
      </c>
      <c r="AJ75" s="21">
        <v>112.91130874304945</v>
      </c>
      <c r="AK75" s="51">
        <v>113.59253093546494</v>
      </c>
      <c r="AL75" s="51">
        <v>114.64648306891905</v>
      </c>
      <c r="AM75" s="51">
        <v>115.43775136940316</v>
      </c>
      <c r="AN75" s="51">
        <v>114.29409865493982</v>
      </c>
      <c r="AO75" s="51">
        <v>112.52114181382723</v>
      </c>
      <c r="AP75" s="51">
        <v>111.49569719638619</v>
      </c>
      <c r="AQ75" s="51">
        <v>110.45026328388178</v>
      </c>
      <c r="AR75" s="51">
        <v>111.53806838297574</v>
      </c>
      <c r="AS75" s="51">
        <v>111.85178134947962</v>
      </c>
      <c r="AT75" s="51">
        <v>113.01259978068776</v>
      </c>
      <c r="AU75" s="51">
        <v>112.09293057427068</v>
      </c>
      <c r="AV75" s="51">
        <v>111.8139237839443</v>
      </c>
      <c r="AW75" s="51">
        <v>111.32823784014447</v>
      </c>
      <c r="AX75" s="51">
        <v>111.77268178715885</v>
      </c>
      <c r="AY75" s="51">
        <v>111.50520198157123</v>
      </c>
      <c r="AZ75" s="51">
        <v>111.59848145535102</v>
      </c>
      <c r="BA75" s="51">
        <v>112.46557968880097</v>
      </c>
      <c r="BB75" s="51">
        <v>112.79793134005899</v>
      </c>
      <c r="BC75" s="51">
        <v>112.65265258599261</v>
      </c>
      <c r="BD75" s="51">
        <v>111.13741726340008</v>
      </c>
      <c r="BE75" s="51">
        <v>110.91222987112597</v>
      </c>
      <c r="BF75" s="51">
        <v>110.1507061717415</v>
      </c>
      <c r="BG75" s="51">
        <v>110.13156583584539</v>
      </c>
      <c r="BH75" s="51">
        <v>110.23185754654754</v>
      </c>
      <c r="BI75" s="39">
        <v>111.38207836023805</v>
      </c>
      <c r="BJ75" s="209"/>
      <c r="BK75" s="51"/>
      <c r="BL75" s="51"/>
      <c r="BM75" s="51"/>
      <c r="BN75" s="51"/>
      <c r="BO75" s="51"/>
      <c r="BP75" s="51"/>
    </row>
    <row r="76" spans="1:68" x14ac:dyDescent="0.2">
      <c r="A76" s="20" t="str">
        <f t="shared" si="1"/>
        <v>mwg_t_gg_QU_23</v>
      </c>
      <c r="B76" s="19" t="s">
        <v>3507</v>
      </c>
      <c r="C76" s="19" t="s">
        <v>503</v>
      </c>
      <c r="D76" s="19">
        <v>23</v>
      </c>
      <c r="E76" s="21">
        <v>100</v>
      </c>
      <c r="F76" s="21">
        <v>93.069288565845525</v>
      </c>
      <c r="G76" s="21">
        <v>89.973659507978667</v>
      </c>
      <c r="H76" s="21">
        <v>92.033727532137263</v>
      </c>
      <c r="I76" s="21">
        <v>90.680908323150788</v>
      </c>
      <c r="J76" s="21">
        <v>93.377508901517999</v>
      </c>
      <c r="K76" s="21">
        <v>96.013610392526019</v>
      </c>
      <c r="L76" s="21">
        <v>99.244275847266522</v>
      </c>
      <c r="M76" s="21">
        <v>98.594170553718229</v>
      </c>
      <c r="N76" s="21">
        <v>99.125730763289425</v>
      </c>
      <c r="O76" s="21">
        <v>99.460264894195532</v>
      </c>
      <c r="P76" s="21">
        <v>100.07506883383314</v>
      </c>
      <c r="Q76" s="21">
        <v>99.144813705392721</v>
      </c>
      <c r="R76" s="21">
        <v>98.798135722761501</v>
      </c>
      <c r="S76" s="21">
        <v>99.980195295183151</v>
      </c>
      <c r="T76" s="21">
        <v>101.52126259818579</v>
      </c>
      <c r="U76" s="21">
        <v>104.2682024359821</v>
      </c>
      <c r="V76" s="21">
        <v>103.77027454737099</v>
      </c>
      <c r="W76" s="21">
        <v>102.80022323885095</v>
      </c>
      <c r="X76" s="21">
        <v>100.7352094562447</v>
      </c>
      <c r="Y76" s="21">
        <v>100.19887703836552</v>
      </c>
      <c r="Z76" s="21">
        <v>100.9740980857312</v>
      </c>
      <c r="AA76" s="21">
        <v>102.35730546463633</v>
      </c>
      <c r="AB76" s="21">
        <v>104.111250392695</v>
      </c>
      <c r="AC76" s="21">
        <v>104.63220611762578</v>
      </c>
      <c r="AD76" s="21">
        <v>103.67325077520138</v>
      </c>
      <c r="AE76" s="21">
        <v>102.57602127261373</v>
      </c>
      <c r="AF76" s="21">
        <v>101.61347720736335</v>
      </c>
      <c r="AG76" s="21">
        <v>103.32896644471161</v>
      </c>
      <c r="AH76" s="21">
        <v>106.24160220664038</v>
      </c>
      <c r="AI76" s="21">
        <v>109.23221054265416</v>
      </c>
      <c r="AJ76" s="21">
        <v>110.80498954122721</v>
      </c>
      <c r="AK76" s="51">
        <v>111.99152759786455</v>
      </c>
      <c r="AL76" s="51">
        <v>113.40295321936621</v>
      </c>
      <c r="AM76" s="51">
        <v>114.66759101195915</v>
      </c>
      <c r="AN76" s="51">
        <v>115.66602396847183</v>
      </c>
      <c r="AO76" s="51">
        <v>115.92019617210089</v>
      </c>
      <c r="AP76" s="51">
        <v>117.4213880894841</v>
      </c>
      <c r="AQ76" s="51">
        <v>117.82413952286889</v>
      </c>
      <c r="AR76" s="51">
        <v>117.60732577989575</v>
      </c>
      <c r="AS76" s="51">
        <v>115.05142823546167</v>
      </c>
      <c r="AT76" s="51">
        <v>112.25226666998913</v>
      </c>
      <c r="AU76" s="51">
        <v>108.54407442884472</v>
      </c>
      <c r="AV76" s="51">
        <v>104.90308885845752</v>
      </c>
      <c r="AW76" s="51">
        <v>102.02807548224673</v>
      </c>
      <c r="AX76" s="51">
        <v>101.52480956936664</v>
      </c>
      <c r="AY76" s="51">
        <v>101.16630577120998</v>
      </c>
      <c r="AZ76" s="51">
        <v>100.96770140655053</v>
      </c>
      <c r="BA76" s="51">
        <v>101.58887778262834</v>
      </c>
      <c r="BB76" s="51">
        <v>102.37131742199104</v>
      </c>
      <c r="BC76" s="51">
        <v>102.91888872310226</v>
      </c>
      <c r="BD76" s="51">
        <v>101.79309448941945</v>
      </c>
      <c r="BE76" s="51">
        <v>101.3356650123611</v>
      </c>
      <c r="BF76" s="51">
        <v>101.10195800125983</v>
      </c>
      <c r="BG76" s="51">
        <v>100.68968182990723</v>
      </c>
      <c r="BH76" s="51">
        <v>100.26327853635711</v>
      </c>
      <c r="BI76" s="39">
        <v>100.01259708146335</v>
      </c>
      <c r="BJ76" s="209"/>
      <c r="BK76" s="51"/>
      <c r="BL76" s="51"/>
      <c r="BM76" s="51"/>
      <c r="BN76" s="51"/>
      <c r="BO76" s="51"/>
      <c r="BP76" s="51"/>
    </row>
    <row r="77" spans="1:68" x14ac:dyDescent="0.2">
      <c r="A77" s="20" t="str">
        <f t="shared" si="1"/>
        <v>mwg_t_gg_QU_24</v>
      </c>
      <c r="B77" s="19" t="s">
        <v>3507</v>
      </c>
      <c r="C77" s="19" t="s">
        <v>503</v>
      </c>
      <c r="D77" s="19">
        <v>24</v>
      </c>
      <c r="E77" s="21">
        <v>100</v>
      </c>
      <c r="F77" s="21">
        <v>94.09389229571093</v>
      </c>
      <c r="G77" s="21">
        <v>89.923717379646646</v>
      </c>
      <c r="H77" s="21">
        <v>89.007987021845452</v>
      </c>
      <c r="I77" s="21">
        <v>88.730018878876081</v>
      </c>
      <c r="J77" s="21">
        <v>91.9553314014005</v>
      </c>
      <c r="K77" s="21">
        <v>94.972060507597931</v>
      </c>
      <c r="L77" s="21">
        <v>98.510284922661228</v>
      </c>
      <c r="M77" s="21">
        <v>99.027796096069935</v>
      </c>
      <c r="N77" s="21">
        <v>98.750985974774139</v>
      </c>
      <c r="O77" s="21">
        <v>97.58140532348807</v>
      </c>
      <c r="P77" s="21">
        <v>95.641973772779679</v>
      </c>
      <c r="Q77" s="21">
        <v>94.331798289590282</v>
      </c>
      <c r="R77" s="21">
        <v>94.333206868908675</v>
      </c>
      <c r="S77" s="21">
        <v>95.696084202430981</v>
      </c>
      <c r="T77" s="21">
        <v>97.047327747662735</v>
      </c>
      <c r="U77" s="21">
        <v>97.297280538534338</v>
      </c>
      <c r="V77" s="21">
        <v>97.534613309483078</v>
      </c>
      <c r="W77" s="21">
        <v>97.410203826296154</v>
      </c>
      <c r="X77" s="21">
        <v>99.040374261251657</v>
      </c>
      <c r="Y77" s="21">
        <v>100.11723846527711</v>
      </c>
      <c r="Z77" s="21">
        <v>102.09954548208789</v>
      </c>
      <c r="AA77" s="21">
        <v>104.38651415129171</v>
      </c>
      <c r="AB77" s="21">
        <v>105.23465464671666</v>
      </c>
      <c r="AC77" s="21">
        <v>106.32259649809428</v>
      </c>
      <c r="AD77" s="21">
        <v>106.32883351313563</v>
      </c>
      <c r="AE77" s="21">
        <v>107.23643261413228</v>
      </c>
      <c r="AF77" s="21">
        <v>106.88259716609657</v>
      </c>
      <c r="AG77" s="21">
        <v>106.49119049227083</v>
      </c>
      <c r="AH77" s="21">
        <v>105.64232987095643</v>
      </c>
      <c r="AI77" s="21">
        <v>104.79668505185062</v>
      </c>
      <c r="AJ77" s="21">
        <v>104.14847687639451</v>
      </c>
      <c r="AK77" s="51">
        <v>105.74510297634602</v>
      </c>
      <c r="AL77" s="51">
        <v>107.84808507553252</v>
      </c>
      <c r="AM77" s="51">
        <v>108.70464346150773</v>
      </c>
      <c r="AN77" s="51">
        <v>108.45591757341064</v>
      </c>
      <c r="AO77" s="51">
        <v>106.66809494942545</v>
      </c>
      <c r="AP77" s="51">
        <v>105.52743380603549</v>
      </c>
      <c r="AQ77" s="51">
        <v>103.80650115468298</v>
      </c>
      <c r="AR77" s="51">
        <v>103.8003298786454</v>
      </c>
      <c r="AS77" s="51">
        <v>103.71579606522357</v>
      </c>
      <c r="AT77" s="51">
        <v>103.86512162748892</v>
      </c>
      <c r="AU77" s="51">
        <v>102.86131341281428</v>
      </c>
      <c r="AV77" s="51">
        <v>102.2163177448423</v>
      </c>
      <c r="AW77" s="51">
        <v>101.95445609659696</v>
      </c>
      <c r="AX77" s="51">
        <v>102.23607064815228</v>
      </c>
      <c r="AY77" s="51">
        <v>102.26646399852437</v>
      </c>
      <c r="AZ77" s="51">
        <v>102.57667506205365</v>
      </c>
      <c r="BA77" s="51">
        <v>103.03926721134853</v>
      </c>
      <c r="BB77" s="51">
        <v>103.01237392388907</v>
      </c>
      <c r="BC77" s="51">
        <v>103.02603239454349</v>
      </c>
      <c r="BD77" s="51">
        <v>102.45613509651584</v>
      </c>
      <c r="BE77" s="51">
        <v>101.76348835691228</v>
      </c>
      <c r="BF77" s="51">
        <v>101.39842396205779</v>
      </c>
      <c r="BG77" s="51">
        <v>101.16791672994229</v>
      </c>
      <c r="BH77" s="51">
        <v>101.94321360297351</v>
      </c>
      <c r="BI77" s="39">
        <v>102.25389953157908</v>
      </c>
      <c r="BJ77" s="209"/>
      <c r="BK77" s="51"/>
      <c r="BL77" s="51"/>
      <c r="BM77" s="51"/>
      <c r="BN77" s="51"/>
      <c r="BO77" s="51"/>
      <c r="BP77" s="51"/>
    </row>
    <row r="78" spans="1:68" x14ac:dyDescent="0.2">
      <c r="A78" s="20" t="str">
        <f t="shared" si="1"/>
        <v>mwg_t_gg_QU_25</v>
      </c>
      <c r="B78" s="19" t="s">
        <v>3507</v>
      </c>
      <c r="C78" s="19" t="s">
        <v>503</v>
      </c>
      <c r="D78" s="19">
        <v>25</v>
      </c>
      <c r="E78" s="21">
        <v>100</v>
      </c>
      <c r="F78" s="21">
        <v>102.87537397571067</v>
      </c>
      <c r="G78" s="21">
        <v>105.93477353315394</v>
      </c>
      <c r="H78" s="21">
        <v>108.63243058283409</v>
      </c>
      <c r="I78" s="21">
        <v>111.54220531697324</v>
      </c>
      <c r="J78" s="21">
        <v>115.52646231588766</v>
      </c>
      <c r="K78" s="21">
        <v>117.7082738734038</v>
      </c>
      <c r="L78" s="21">
        <v>119.42852078128082</v>
      </c>
      <c r="M78" s="21">
        <v>115.0684082801961</v>
      </c>
      <c r="N78" s="21">
        <v>109.52369808230431</v>
      </c>
      <c r="O78" s="21">
        <v>104.08477191461277</v>
      </c>
      <c r="P78" s="21">
        <v>100.04130101030478</v>
      </c>
      <c r="Q78" s="21">
        <v>96.885876747156487</v>
      </c>
      <c r="R78" s="21">
        <v>95.148758973743739</v>
      </c>
      <c r="S78" s="21">
        <v>95.265211697172774</v>
      </c>
      <c r="T78" s="21">
        <v>95.960916088646741</v>
      </c>
      <c r="U78" s="21">
        <v>97.38365059227317</v>
      </c>
      <c r="V78" s="21">
        <v>97.532547721974808</v>
      </c>
      <c r="W78" s="21">
        <v>98.493750135914524</v>
      </c>
      <c r="X78" s="21">
        <v>99.943169321127996</v>
      </c>
      <c r="Y78" s="21">
        <v>101.90854599346561</v>
      </c>
      <c r="Z78" s="21">
        <v>102.8471378288628</v>
      </c>
      <c r="AA78" s="21">
        <v>102.38818654383398</v>
      </c>
      <c r="AB78" s="21">
        <v>101.89753680250328</v>
      </c>
      <c r="AC78" s="21">
        <v>102.79852852337859</v>
      </c>
      <c r="AD78" s="21">
        <v>105.01784697007592</v>
      </c>
      <c r="AE78" s="21">
        <v>106.47131651767539</v>
      </c>
      <c r="AF78" s="21">
        <v>107.84489090117772</v>
      </c>
      <c r="AG78" s="21">
        <v>109.32926945814292</v>
      </c>
      <c r="AH78" s="21">
        <v>112.14703289833845</v>
      </c>
      <c r="AI78" s="21">
        <v>112.88267998464444</v>
      </c>
      <c r="AJ78" s="21">
        <v>112.81917272184171</v>
      </c>
      <c r="AK78" s="51">
        <v>113.72482668536948</v>
      </c>
      <c r="AL78" s="51">
        <v>115.05191599713925</v>
      </c>
      <c r="AM78" s="51">
        <v>115.88933025532269</v>
      </c>
      <c r="AN78" s="51">
        <v>114.45668776596551</v>
      </c>
      <c r="AO78" s="51">
        <v>112.41646931533585</v>
      </c>
      <c r="AP78" s="51">
        <v>112.2750237269692</v>
      </c>
      <c r="AQ78" s="51">
        <v>112.33637294545861</v>
      </c>
      <c r="AR78" s="51">
        <v>113.58388372669947</v>
      </c>
      <c r="AS78" s="51">
        <v>112.18605298610993</v>
      </c>
      <c r="AT78" s="51">
        <v>112.34510632718423</v>
      </c>
      <c r="AU78" s="51">
        <v>112.42357199820567</v>
      </c>
      <c r="AV78" s="51">
        <v>114.03139422018471</v>
      </c>
      <c r="AW78" s="51">
        <v>114.77465038590243</v>
      </c>
      <c r="AX78" s="51">
        <v>115.32692016501829</v>
      </c>
      <c r="AY78" s="51">
        <v>114.31941607265735</v>
      </c>
      <c r="AZ78" s="51">
        <v>114.19914506417034</v>
      </c>
      <c r="BA78" s="51">
        <v>114.1839373475958</v>
      </c>
      <c r="BB78" s="51">
        <v>114.8909964673698</v>
      </c>
      <c r="BC78" s="51">
        <v>113.9819391634735</v>
      </c>
      <c r="BD78" s="51">
        <v>113.16747738926027</v>
      </c>
      <c r="BE78" s="51">
        <v>112.74562290199533</v>
      </c>
      <c r="BF78" s="51">
        <v>112.92451691505933</v>
      </c>
      <c r="BG78" s="51">
        <v>113.3123173497883</v>
      </c>
      <c r="BH78" s="51">
        <v>114.64168697614826</v>
      </c>
      <c r="BI78" s="39">
        <v>117.03979087729535</v>
      </c>
      <c r="BJ78" s="209"/>
      <c r="BK78" s="51"/>
      <c r="BL78" s="51"/>
      <c r="BM78" s="51"/>
      <c r="BN78" s="51"/>
      <c r="BO78" s="51"/>
      <c r="BP78" s="51"/>
    </row>
    <row r="79" spans="1:68" x14ac:dyDescent="0.2">
      <c r="A79" s="20" t="str">
        <f t="shared" si="1"/>
        <v>mwg_t_gg_QU_26</v>
      </c>
      <c r="B79" s="19" t="s">
        <v>3507</v>
      </c>
      <c r="C79" s="19" t="s">
        <v>503</v>
      </c>
      <c r="D79" s="19">
        <v>26</v>
      </c>
      <c r="E79" s="21">
        <v>100</v>
      </c>
      <c r="F79" s="21">
        <v>89.125796018982044</v>
      </c>
      <c r="G79" s="21">
        <v>84.116163665121718</v>
      </c>
      <c r="H79" s="21">
        <v>85.484910191892382</v>
      </c>
      <c r="I79" s="21">
        <v>87.778845716012583</v>
      </c>
      <c r="J79" s="21">
        <v>89.155504417725027</v>
      </c>
      <c r="K79" s="21">
        <v>87.979662176098984</v>
      </c>
      <c r="L79" s="21">
        <v>87.469816373068568</v>
      </c>
      <c r="M79" s="21">
        <v>87.27216364087667</v>
      </c>
      <c r="N79" s="21">
        <v>86.940637130387742</v>
      </c>
      <c r="O79" s="21">
        <v>85.830149669277603</v>
      </c>
      <c r="P79" s="21">
        <v>83.848647476309267</v>
      </c>
      <c r="Q79" s="21">
        <v>83.955637502179073</v>
      </c>
      <c r="R79" s="21">
        <v>85.143254583663804</v>
      </c>
      <c r="S79" s="21">
        <v>86.836633495418894</v>
      </c>
      <c r="T79" s="21">
        <v>88.089718163086005</v>
      </c>
      <c r="U79" s="21">
        <v>84.87730909912743</v>
      </c>
      <c r="V79" s="21">
        <v>84.108037917718661</v>
      </c>
      <c r="W79" s="21">
        <v>81.568190315754904</v>
      </c>
      <c r="X79" s="21">
        <v>83.630837228336574</v>
      </c>
      <c r="Y79" s="21">
        <v>83.107119432835461</v>
      </c>
      <c r="Z79" s="21">
        <v>84.93384266282817</v>
      </c>
      <c r="AA79" s="21">
        <v>91.203665520745062</v>
      </c>
      <c r="AB79" s="21">
        <v>92.579843809183373</v>
      </c>
      <c r="AC79" s="21">
        <v>96.038327622177349</v>
      </c>
      <c r="AD79" s="21">
        <v>92.875844699306256</v>
      </c>
      <c r="AE79" s="21">
        <v>93.131378803822372</v>
      </c>
      <c r="AF79" s="21">
        <v>89.97533873340052</v>
      </c>
      <c r="AG79" s="21">
        <v>88.922800233809767</v>
      </c>
      <c r="AH79" s="21">
        <v>87.837465985450208</v>
      </c>
      <c r="AI79" s="21">
        <v>87.25998617675026</v>
      </c>
      <c r="AJ79" s="21">
        <v>85.629720749499597</v>
      </c>
      <c r="AK79" s="51">
        <v>86.389543905155506</v>
      </c>
      <c r="AL79" s="51">
        <v>87.39707230397137</v>
      </c>
      <c r="AM79" s="51">
        <v>88.362460809727352</v>
      </c>
      <c r="AN79" s="51">
        <v>88.688341736800609</v>
      </c>
      <c r="AO79" s="51">
        <v>88.498028597557536</v>
      </c>
      <c r="AP79" s="51">
        <v>88.395594419472573</v>
      </c>
      <c r="AQ79" s="51">
        <v>87.375151638821805</v>
      </c>
      <c r="AR79" s="51">
        <v>86.526717032024294</v>
      </c>
      <c r="AS79" s="51">
        <v>85.116400744927816</v>
      </c>
      <c r="AT79" s="51">
        <v>83.821436445327393</v>
      </c>
      <c r="AU79" s="51">
        <v>82.755704149675694</v>
      </c>
      <c r="AV79" s="51">
        <v>83.587350059130017</v>
      </c>
      <c r="AW79" s="51">
        <v>84.481601300924197</v>
      </c>
      <c r="AX79" s="51">
        <v>84.968815151616738</v>
      </c>
      <c r="AY79" s="51">
        <v>84.040649789679421</v>
      </c>
      <c r="AZ79" s="51">
        <v>84.322421922988113</v>
      </c>
      <c r="BA79" s="51">
        <v>85.152900470247886</v>
      </c>
      <c r="BB79" s="51">
        <v>86.162983984937682</v>
      </c>
      <c r="BC79" s="51">
        <v>85.837543158272538</v>
      </c>
      <c r="BD79" s="51">
        <v>84.555425119260974</v>
      </c>
      <c r="BE79" s="51">
        <v>83.373871791552759</v>
      </c>
      <c r="BF79" s="51">
        <v>83.123519938783332</v>
      </c>
      <c r="BG79" s="51">
        <v>83.3701576550299</v>
      </c>
      <c r="BH79" s="51">
        <v>83.748354281343225</v>
      </c>
      <c r="BI79" s="39">
        <v>84.034287201700195</v>
      </c>
      <c r="BJ79" s="209"/>
      <c r="BK79" s="51"/>
      <c r="BL79" s="51"/>
      <c r="BM79" s="51"/>
      <c r="BN79" s="51"/>
      <c r="BO79" s="51"/>
      <c r="BP79" s="51"/>
    </row>
    <row r="80" spans="1:68" x14ac:dyDescent="0.2">
      <c r="A80" s="20" t="str">
        <f t="shared" si="1"/>
        <v>bue_gg_QU_1</v>
      </c>
      <c r="B80" s="19" t="s">
        <v>3508</v>
      </c>
      <c r="C80" s="19" t="s">
        <v>503</v>
      </c>
      <c r="D80" s="19">
        <v>1</v>
      </c>
      <c r="E80" s="21">
        <v>100</v>
      </c>
      <c r="F80" s="21">
        <v>100.57199179307628</v>
      </c>
      <c r="G80" s="21">
        <v>100.37954287530169</v>
      </c>
      <c r="H80" s="21">
        <v>101.71955588079237</v>
      </c>
      <c r="I80" s="21">
        <v>105.49168597940094</v>
      </c>
      <c r="J80" s="21">
        <v>108.85475058943503</v>
      </c>
      <c r="K80" s="21">
        <v>109.50210599331353</v>
      </c>
      <c r="L80" s="21">
        <v>105.17175838933179</v>
      </c>
      <c r="M80" s="21">
        <v>104.02515834134158</v>
      </c>
      <c r="N80" s="21">
        <v>104.12328872262293</v>
      </c>
      <c r="O80" s="21">
        <v>102.75239913225089</v>
      </c>
      <c r="P80" s="21">
        <v>101.33965589735033</v>
      </c>
      <c r="Q80" s="21">
        <v>99.811365884596526</v>
      </c>
      <c r="R80" s="21">
        <v>98.587276738448622</v>
      </c>
      <c r="S80" s="21">
        <v>98.804143598725588</v>
      </c>
      <c r="T80" s="21">
        <v>100.99322966643911</v>
      </c>
      <c r="U80" s="21">
        <v>104.73324243928677</v>
      </c>
      <c r="V80" s="21">
        <v>109.49945465955687</v>
      </c>
      <c r="W80" s="21">
        <v>113.04612983084523</v>
      </c>
      <c r="X80" s="21">
        <v>115.89166673585366</v>
      </c>
      <c r="Y80" s="21">
        <v>115.54776563219816</v>
      </c>
      <c r="Z80" s="21">
        <v>114.35089313390144</v>
      </c>
      <c r="AA80" s="21">
        <v>113.44175735291014</v>
      </c>
      <c r="AB80" s="21">
        <v>113.32293693909322</v>
      </c>
      <c r="AC80" s="21">
        <v>113.58515081213609</v>
      </c>
      <c r="AD80" s="21">
        <v>113.0347025440423</v>
      </c>
      <c r="AE80" s="21">
        <v>113.7912841039539</v>
      </c>
      <c r="AF80" s="21">
        <v>114.20413598955918</v>
      </c>
      <c r="AG80" s="21">
        <v>114.71340839431559</v>
      </c>
      <c r="AH80" s="21">
        <v>112.50330104099748</v>
      </c>
      <c r="AI80" s="21">
        <v>111.59205327763084</v>
      </c>
      <c r="AJ80" s="21">
        <v>112.3476089071507</v>
      </c>
      <c r="AK80" s="51">
        <v>112.5986870509801</v>
      </c>
      <c r="AL80" s="51">
        <v>111.28351004740803</v>
      </c>
      <c r="AM80" s="51">
        <v>110.31246534335257</v>
      </c>
      <c r="AN80" s="51">
        <v>108.20098327251497</v>
      </c>
      <c r="AO80" s="51">
        <v>105.52216874383072</v>
      </c>
      <c r="AP80" s="51">
        <v>99.934732967773073</v>
      </c>
      <c r="AQ80" s="51">
        <v>95.31573221860873</v>
      </c>
      <c r="AR80" s="51">
        <v>91.002008615146295</v>
      </c>
      <c r="AS80" s="51">
        <v>89.293660860085012</v>
      </c>
      <c r="AT80" s="51">
        <v>89.676320964074606</v>
      </c>
      <c r="AU80" s="51">
        <v>92.821404819859708</v>
      </c>
      <c r="AV80" s="51">
        <v>96.294839833712444</v>
      </c>
      <c r="AW80" s="51">
        <v>99.901033414710128</v>
      </c>
      <c r="AX80" s="51">
        <v>103.58023186195813</v>
      </c>
      <c r="AY80" s="51">
        <v>106.76195203380746</v>
      </c>
      <c r="AZ80" s="51">
        <v>107.72438031049613</v>
      </c>
      <c r="BA80" s="51">
        <v>105.87673431587912</v>
      </c>
      <c r="BB80" s="51">
        <v>101.98494533878039</v>
      </c>
      <c r="BC80" s="51">
        <v>100.42749455395835</v>
      </c>
      <c r="BD80" s="51">
        <v>100.6047227221714</v>
      </c>
      <c r="BE80" s="51">
        <v>102.38986078879486</v>
      </c>
      <c r="BF80" s="51">
        <v>101.8663606031427</v>
      </c>
      <c r="BG80" s="51">
        <v>102.45335193879491</v>
      </c>
      <c r="BH80" s="51">
        <v>103.96881575661666</v>
      </c>
      <c r="BI80" s="39">
        <v>107.49091918039105</v>
      </c>
      <c r="BJ80" s="209"/>
      <c r="BK80" s="51"/>
      <c r="BL80" s="51"/>
      <c r="BM80" s="51"/>
      <c r="BN80" s="51"/>
      <c r="BO80" s="51"/>
      <c r="BP80" s="51"/>
    </row>
    <row r="81" spans="1:68" x14ac:dyDescent="0.2">
      <c r="A81" s="20" t="str">
        <f t="shared" si="1"/>
        <v>bue_gg_QU_2</v>
      </c>
      <c r="B81" s="19" t="s">
        <v>3508</v>
      </c>
      <c r="C81" s="19" t="s">
        <v>503</v>
      </c>
      <c r="D81" s="19">
        <v>2</v>
      </c>
      <c r="E81" s="21">
        <v>100</v>
      </c>
      <c r="F81" s="21">
        <v>94.00429253084495</v>
      </c>
      <c r="G81" s="21">
        <v>88.403073416764798</v>
      </c>
      <c r="H81" s="21">
        <v>87.486829247149004</v>
      </c>
      <c r="I81" s="21">
        <v>90.900603322011193</v>
      </c>
      <c r="J81" s="21">
        <v>95.930591182288694</v>
      </c>
      <c r="K81" s="21">
        <v>98.275046385776974</v>
      </c>
      <c r="L81" s="21">
        <v>95.397850259089765</v>
      </c>
      <c r="M81" s="21">
        <v>95.083103470790832</v>
      </c>
      <c r="N81" s="21">
        <v>95.630689619768319</v>
      </c>
      <c r="O81" s="21">
        <v>94.545604681235261</v>
      </c>
      <c r="P81" s="21">
        <v>93.313870148226556</v>
      </c>
      <c r="Q81" s="21">
        <v>91.738871911247443</v>
      </c>
      <c r="R81" s="21">
        <v>91.041841902380767</v>
      </c>
      <c r="S81" s="21">
        <v>91.96882367642128</v>
      </c>
      <c r="T81" s="21">
        <v>93.716185109352395</v>
      </c>
      <c r="U81" s="21">
        <v>94.400881630674675</v>
      </c>
      <c r="V81" s="21">
        <v>93.916893176390545</v>
      </c>
      <c r="W81" s="21">
        <v>93.392175672032565</v>
      </c>
      <c r="X81" s="21">
        <v>95.880086671679237</v>
      </c>
      <c r="Y81" s="21">
        <v>98.332267073585399</v>
      </c>
      <c r="Z81" s="21">
        <v>100.68600470101619</v>
      </c>
      <c r="AA81" s="21">
        <v>100.4305946437201</v>
      </c>
      <c r="AB81" s="21">
        <v>99.350851128802489</v>
      </c>
      <c r="AC81" s="21">
        <v>97.74150653679402</v>
      </c>
      <c r="AD81" s="21">
        <v>96.233340566632549</v>
      </c>
      <c r="AE81" s="21">
        <v>96.438135038949824</v>
      </c>
      <c r="AF81" s="21">
        <v>97.548420649227197</v>
      </c>
      <c r="AG81" s="21">
        <v>100.07691112025988</v>
      </c>
      <c r="AH81" s="21">
        <v>102.90322810260987</v>
      </c>
      <c r="AI81" s="21">
        <v>105.69310261485761</v>
      </c>
      <c r="AJ81" s="21">
        <v>107.75777613837903</v>
      </c>
      <c r="AK81" s="51">
        <v>105.3821413343906</v>
      </c>
      <c r="AL81" s="51">
        <v>100.66674214100904</v>
      </c>
      <c r="AM81" s="51">
        <v>97.186942738485982</v>
      </c>
      <c r="AN81" s="51">
        <v>93.846385800819576</v>
      </c>
      <c r="AO81" s="51">
        <v>90.947641017117192</v>
      </c>
      <c r="AP81" s="51">
        <v>86.217199003867492</v>
      </c>
      <c r="AQ81" s="51">
        <v>81.96646083646084</v>
      </c>
      <c r="AR81" s="51">
        <v>78.128747635474539</v>
      </c>
      <c r="AS81" s="51">
        <v>76.565977850896147</v>
      </c>
      <c r="AT81" s="51">
        <v>77.359678302714784</v>
      </c>
      <c r="AU81" s="51">
        <v>80.706939037052464</v>
      </c>
      <c r="AV81" s="51">
        <v>84.426916195413213</v>
      </c>
      <c r="AW81" s="51">
        <v>87.936013926265517</v>
      </c>
      <c r="AX81" s="51">
        <v>91.136628742098537</v>
      </c>
      <c r="AY81" s="51">
        <v>94.259733083005742</v>
      </c>
      <c r="AZ81" s="51">
        <v>96.630911199856158</v>
      </c>
      <c r="BA81" s="51">
        <v>96.436249803008636</v>
      </c>
      <c r="BB81" s="51">
        <v>93.474167268674037</v>
      </c>
      <c r="BC81" s="51">
        <v>91.558856788361254</v>
      </c>
      <c r="BD81" s="51">
        <v>91.314498839304335</v>
      </c>
      <c r="BE81" s="51">
        <v>91.528040152747664</v>
      </c>
      <c r="BF81" s="51">
        <v>89.195428319488769</v>
      </c>
      <c r="BG81" s="51">
        <v>87.934145274266839</v>
      </c>
      <c r="BH81" s="51">
        <v>87.574736174835195</v>
      </c>
      <c r="BI81" s="39">
        <v>88.285028246046735</v>
      </c>
      <c r="BJ81" s="209"/>
      <c r="BK81" s="51"/>
      <c r="BL81" s="51"/>
      <c r="BM81" s="51"/>
      <c r="BN81" s="51"/>
      <c r="BO81" s="51"/>
      <c r="BP81" s="51"/>
    </row>
    <row r="82" spans="1:68" x14ac:dyDescent="0.2">
      <c r="A82" s="20" t="str">
        <f t="shared" si="1"/>
        <v>bue_gg_QU_3</v>
      </c>
      <c r="B82" s="19" t="s">
        <v>3508</v>
      </c>
      <c r="C82" s="19" t="s">
        <v>503</v>
      </c>
      <c r="D82" s="19">
        <v>3</v>
      </c>
      <c r="E82" s="21">
        <v>100</v>
      </c>
      <c r="F82" s="21">
        <v>103.64893190865354</v>
      </c>
      <c r="G82" s="21">
        <v>104.23576949583766</v>
      </c>
      <c r="H82" s="21">
        <v>104.1430069448151</v>
      </c>
      <c r="I82" s="21">
        <v>105.95394248432906</v>
      </c>
      <c r="J82" s="21">
        <v>107.54434668065905</v>
      </c>
      <c r="K82" s="21">
        <v>106.69699147834002</v>
      </c>
      <c r="L82" s="21">
        <v>100.74073710969277</v>
      </c>
      <c r="M82" s="21">
        <v>98.486994292383358</v>
      </c>
      <c r="N82" s="21">
        <v>97.67503640858699</v>
      </c>
      <c r="O82" s="21">
        <v>96.162134091206852</v>
      </c>
      <c r="P82" s="21">
        <v>95.067413738084653</v>
      </c>
      <c r="Q82" s="21">
        <v>94.126174492139583</v>
      </c>
      <c r="R82" s="21">
        <v>93.714837536296713</v>
      </c>
      <c r="S82" s="21">
        <v>93.400706329711156</v>
      </c>
      <c r="T82" s="21">
        <v>93.903166488621721</v>
      </c>
      <c r="U82" s="21">
        <v>94.898915575806498</v>
      </c>
      <c r="V82" s="21">
        <v>96.982479922656125</v>
      </c>
      <c r="W82" s="21">
        <v>98.807940937871933</v>
      </c>
      <c r="X82" s="21">
        <v>101.34645197280683</v>
      </c>
      <c r="Y82" s="21">
        <v>102.99250184276509</v>
      </c>
      <c r="Z82" s="21">
        <v>105.08787224234548</v>
      </c>
      <c r="AA82" s="21">
        <v>106.5943230067478</v>
      </c>
      <c r="AB82" s="21">
        <v>107.78163523480093</v>
      </c>
      <c r="AC82" s="21">
        <v>108.29857647612862</v>
      </c>
      <c r="AD82" s="21">
        <v>107.31558590817353</v>
      </c>
      <c r="AE82" s="21">
        <v>107.86557107233993</v>
      </c>
      <c r="AF82" s="21">
        <v>108.98797331907933</v>
      </c>
      <c r="AG82" s="21">
        <v>110.31699717524383</v>
      </c>
      <c r="AH82" s="21">
        <v>107.16973873023669</v>
      </c>
      <c r="AI82" s="21">
        <v>105.46254152257336</v>
      </c>
      <c r="AJ82" s="21">
        <v>106.58708857056148</v>
      </c>
      <c r="AK82" s="51">
        <v>107.19986408984039</v>
      </c>
      <c r="AL82" s="51">
        <v>105.25300366419218</v>
      </c>
      <c r="AM82" s="51">
        <v>102.85965794096137</v>
      </c>
      <c r="AN82" s="51">
        <v>100.80588003489231</v>
      </c>
      <c r="AO82" s="51">
        <v>98.220200727463705</v>
      </c>
      <c r="AP82" s="51">
        <v>92.996501308388943</v>
      </c>
      <c r="AQ82" s="51">
        <v>89.827453653040223</v>
      </c>
      <c r="AR82" s="51">
        <v>87.219296283137638</v>
      </c>
      <c r="AS82" s="51">
        <v>87.245931272495795</v>
      </c>
      <c r="AT82" s="51">
        <v>88.310382997926141</v>
      </c>
      <c r="AU82" s="51">
        <v>91.950208035630837</v>
      </c>
      <c r="AV82" s="51">
        <v>95.34381719117782</v>
      </c>
      <c r="AW82" s="51">
        <v>99.04722550639103</v>
      </c>
      <c r="AX82" s="51">
        <v>103.03376434258742</v>
      </c>
      <c r="AY82" s="51">
        <v>106.857772179099</v>
      </c>
      <c r="AZ82" s="51">
        <v>109.66034447384673</v>
      </c>
      <c r="BA82" s="51">
        <v>108.8114170358913</v>
      </c>
      <c r="BB82" s="51">
        <v>106.02060298701041</v>
      </c>
      <c r="BC82" s="51">
        <v>104.050734189376</v>
      </c>
      <c r="BD82" s="51">
        <v>102.75943165752044</v>
      </c>
      <c r="BE82" s="51">
        <v>102.45654449923059</v>
      </c>
      <c r="BF82" s="51">
        <v>99.033385157659382</v>
      </c>
      <c r="BG82" s="51">
        <v>98.501604054624522</v>
      </c>
      <c r="BH82" s="51">
        <v>100.02043103166091</v>
      </c>
      <c r="BI82" s="39">
        <v>104.83308381974167</v>
      </c>
      <c r="BJ82" s="209"/>
      <c r="BK82" s="51"/>
      <c r="BL82" s="51"/>
      <c r="BM82" s="51"/>
      <c r="BN82" s="51"/>
      <c r="BO82" s="51"/>
      <c r="BP82" s="51"/>
    </row>
    <row r="83" spans="1:68" x14ac:dyDescent="0.2">
      <c r="A83" s="20" t="str">
        <f t="shared" si="1"/>
        <v>bue_gg_QU_5</v>
      </c>
      <c r="B83" s="19" t="s">
        <v>3508</v>
      </c>
      <c r="C83" s="19" t="s">
        <v>503</v>
      </c>
      <c r="D83" s="19">
        <v>5</v>
      </c>
      <c r="E83" s="21">
        <v>100</v>
      </c>
      <c r="F83" s="21">
        <v>98.398228413411957</v>
      </c>
      <c r="G83" s="21">
        <v>103.33463657400823</v>
      </c>
      <c r="H83" s="21">
        <v>112.99881502173623</v>
      </c>
      <c r="I83" s="21">
        <v>125.65581430435998</v>
      </c>
      <c r="J83" s="21">
        <v>131.79853400927507</v>
      </c>
      <c r="K83" s="21">
        <v>133.30622725928717</v>
      </c>
      <c r="L83" s="21">
        <v>127.52673986181183</v>
      </c>
      <c r="M83" s="21">
        <v>126.59798008790743</v>
      </c>
      <c r="N83" s="21">
        <v>129.01657244295268</v>
      </c>
      <c r="O83" s="21">
        <v>129.68177205190327</v>
      </c>
      <c r="P83" s="21">
        <v>128.99189161162187</v>
      </c>
      <c r="Q83" s="21">
        <v>123.89997594289446</v>
      </c>
      <c r="R83" s="21">
        <v>118.47639338261628</v>
      </c>
      <c r="S83" s="21">
        <v>114.811607452714</v>
      </c>
      <c r="T83" s="21">
        <v>116.03549041840644</v>
      </c>
      <c r="U83" s="21">
        <v>119.52291274440678</v>
      </c>
      <c r="V83" s="21">
        <v>123.50967160162698</v>
      </c>
      <c r="W83" s="21">
        <v>124.20164094742468</v>
      </c>
      <c r="X83" s="21">
        <v>128.10600763281036</v>
      </c>
      <c r="Y83" s="21">
        <v>132.37277512839887</v>
      </c>
      <c r="Z83" s="21">
        <v>140.02557023117512</v>
      </c>
      <c r="AA83" s="21">
        <v>145.19038025599022</v>
      </c>
      <c r="AB83" s="21">
        <v>151.06287124651371</v>
      </c>
      <c r="AC83" s="21">
        <v>154.39234800427153</v>
      </c>
      <c r="AD83" s="21">
        <v>156.54995720364602</v>
      </c>
      <c r="AE83" s="21">
        <v>157.28108454540916</v>
      </c>
      <c r="AF83" s="21">
        <v>154.93669963130515</v>
      </c>
      <c r="AG83" s="21">
        <v>150.21678936392061</v>
      </c>
      <c r="AH83" s="21">
        <v>143.6308690561963</v>
      </c>
      <c r="AI83" s="21">
        <v>139.07694703698652</v>
      </c>
      <c r="AJ83" s="21">
        <v>138.97011219008567</v>
      </c>
      <c r="AK83" s="51">
        <v>136.35084095309392</v>
      </c>
      <c r="AL83" s="51">
        <v>134.20498904072107</v>
      </c>
      <c r="AM83" s="51">
        <v>132.75213085756786</v>
      </c>
      <c r="AN83" s="51">
        <v>130.755118304528</v>
      </c>
      <c r="AO83" s="51">
        <v>128.36949576411951</v>
      </c>
      <c r="AP83" s="51">
        <v>121.5486909843725</v>
      </c>
      <c r="AQ83" s="51">
        <v>115.24931758586011</v>
      </c>
      <c r="AR83" s="51">
        <v>109.356111625335</v>
      </c>
      <c r="AS83" s="51">
        <v>107.22664664861172</v>
      </c>
      <c r="AT83" s="51">
        <v>106.04876995773417</v>
      </c>
      <c r="AU83" s="51">
        <v>107.79374785806431</v>
      </c>
      <c r="AV83" s="51">
        <v>107.4945215059721</v>
      </c>
      <c r="AW83" s="51">
        <v>109.52546926699479</v>
      </c>
      <c r="AX83" s="51">
        <v>112.04531188455526</v>
      </c>
      <c r="AY83" s="51">
        <v>116.74016782118979</v>
      </c>
      <c r="AZ83" s="51">
        <v>119.08802989594058</v>
      </c>
      <c r="BA83" s="51">
        <v>117.92993601420328</v>
      </c>
      <c r="BB83" s="51">
        <v>113.20298829683465</v>
      </c>
      <c r="BC83" s="51">
        <v>111.124457676733</v>
      </c>
      <c r="BD83" s="51">
        <v>111.64425430873348</v>
      </c>
      <c r="BE83" s="51">
        <v>113.55088598994433</v>
      </c>
      <c r="BF83" s="51">
        <v>111.78056658031242</v>
      </c>
      <c r="BG83" s="51">
        <v>111.18803167001009</v>
      </c>
      <c r="BH83" s="51">
        <v>110.27238435670621</v>
      </c>
      <c r="BI83" s="39">
        <v>110.42153814725096</v>
      </c>
      <c r="BJ83" s="209"/>
      <c r="BK83" s="51"/>
      <c r="BL83" s="51"/>
      <c r="BM83" s="51"/>
      <c r="BN83" s="51"/>
      <c r="BO83" s="51"/>
      <c r="BP83" s="51"/>
    </row>
    <row r="84" spans="1:68" x14ac:dyDescent="0.2">
      <c r="A84" s="20" t="str">
        <f t="shared" si="1"/>
        <v>bue_gg_QU_9</v>
      </c>
      <c r="B84" s="19" t="s">
        <v>3508</v>
      </c>
      <c r="C84" s="19" t="s">
        <v>503</v>
      </c>
      <c r="D84" s="19">
        <v>9</v>
      </c>
      <c r="E84" s="21">
        <v>100</v>
      </c>
      <c r="F84" s="21">
        <v>115.5397184672504</v>
      </c>
      <c r="G84" s="21">
        <v>113.65155451820669</v>
      </c>
      <c r="H84" s="21">
        <v>107.13118770575453</v>
      </c>
      <c r="I84" s="21">
        <v>97.638745879709703</v>
      </c>
      <c r="J84" s="21">
        <v>98.658138743148626</v>
      </c>
      <c r="K84" s="21">
        <v>97.696072033620865</v>
      </c>
      <c r="L84" s="21">
        <v>92.295054284926167</v>
      </c>
      <c r="M84" s="21">
        <v>89.647283650041132</v>
      </c>
      <c r="N84" s="21">
        <v>87.986124315865638</v>
      </c>
      <c r="O84" s="21">
        <v>85.807561200290934</v>
      </c>
      <c r="P84" s="21">
        <v>84.616444282721673</v>
      </c>
      <c r="Q84" s="21">
        <v>84.752301619050854</v>
      </c>
      <c r="R84" s="21">
        <v>85.855018844768168</v>
      </c>
      <c r="S84" s="21">
        <v>88.22659357610695</v>
      </c>
      <c r="T84" s="21">
        <v>90.390179089568036</v>
      </c>
      <c r="U84" s="21">
        <v>92.188032229294819</v>
      </c>
      <c r="V84" s="21">
        <v>94.919140016621029</v>
      </c>
      <c r="W84" s="21">
        <v>97.577231319353857</v>
      </c>
      <c r="X84" s="21">
        <v>100.96612375075108</v>
      </c>
      <c r="Y84" s="21">
        <v>101.4962638414522</v>
      </c>
      <c r="Z84" s="21">
        <v>100.81508145612746</v>
      </c>
      <c r="AA84" s="21">
        <v>100.28435845592935</v>
      </c>
      <c r="AB84" s="21">
        <v>100.60028172979503</v>
      </c>
      <c r="AC84" s="21">
        <v>101.63061350001958</v>
      </c>
      <c r="AD84" s="21">
        <v>100.59731722393803</v>
      </c>
      <c r="AE84" s="21">
        <v>99.987354216238828</v>
      </c>
      <c r="AF84" s="21">
        <v>100.34923302108177</v>
      </c>
      <c r="AG84" s="21">
        <v>102.4317256056646</v>
      </c>
      <c r="AH84" s="21">
        <v>100.20602627693431</v>
      </c>
      <c r="AI84" s="21">
        <v>98.85337326099507</v>
      </c>
      <c r="AJ84" s="21">
        <v>98.81419177934464</v>
      </c>
      <c r="AK84" s="51">
        <v>101.66012710771469</v>
      </c>
      <c r="AL84" s="51">
        <v>101.69479888858825</v>
      </c>
      <c r="AM84" s="51">
        <v>100.89820839926733</v>
      </c>
      <c r="AN84" s="51">
        <v>97.918327360298761</v>
      </c>
      <c r="AO84" s="51">
        <v>93.800735761648355</v>
      </c>
      <c r="AP84" s="51">
        <v>87.619368850984969</v>
      </c>
      <c r="AQ84" s="51">
        <v>82.01917823487959</v>
      </c>
      <c r="AR84" s="51">
        <v>77.87487624703482</v>
      </c>
      <c r="AS84" s="51">
        <v>75.306818479265061</v>
      </c>
      <c r="AT84" s="51">
        <v>74.126932802279597</v>
      </c>
      <c r="AU84" s="51">
        <v>73.884713004305624</v>
      </c>
      <c r="AV84" s="51">
        <v>73.169033579273488</v>
      </c>
      <c r="AW84" s="51">
        <v>71.732504889685799</v>
      </c>
      <c r="AX84" s="51">
        <v>70.468563582619623</v>
      </c>
      <c r="AY84" s="51">
        <v>67.904184534252309</v>
      </c>
      <c r="AZ84" s="51">
        <v>66.901640039297448</v>
      </c>
      <c r="BA84" s="51">
        <v>67.209689738851296</v>
      </c>
      <c r="BB84" s="51">
        <v>70.570801427626364</v>
      </c>
      <c r="BC84" s="51">
        <v>74.099340838143533</v>
      </c>
      <c r="BD84" s="51">
        <v>77.8043078746703</v>
      </c>
      <c r="BE84" s="51">
        <v>81.694523253575014</v>
      </c>
      <c r="BF84" s="51">
        <v>85.779249403335044</v>
      </c>
      <c r="BG84" s="51">
        <v>90.068211875795569</v>
      </c>
      <c r="BH84" s="51">
        <v>94.571622476847168</v>
      </c>
      <c r="BI84" s="39">
        <v>99.221456414537442</v>
      </c>
      <c r="BJ84" s="209"/>
      <c r="BK84" s="51"/>
      <c r="BL84" s="51"/>
      <c r="BM84" s="51"/>
      <c r="BN84" s="51"/>
      <c r="BO84" s="51"/>
      <c r="BP84" s="51"/>
    </row>
    <row r="85" spans="1:68" x14ac:dyDescent="0.2">
      <c r="A85" s="20" t="str">
        <f t="shared" si="1"/>
        <v>bue_gg_QU_10</v>
      </c>
      <c r="B85" s="19" t="s">
        <v>3508</v>
      </c>
      <c r="C85" s="19" t="s">
        <v>503</v>
      </c>
      <c r="D85" s="19">
        <v>10</v>
      </c>
      <c r="E85" s="21">
        <v>100</v>
      </c>
      <c r="F85" s="21">
        <v>104.73420800205572</v>
      </c>
      <c r="G85" s="21">
        <v>101.39545116445053</v>
      </c>
      <c r="H85" s="21">
        <v>96.15336971488945</v>
      </c>
      <c r="I85" s="21">
        <v>93.275114244396832</v>
      </c>
      <c r="J85" s="21">
        <v>95.419758635033645</v>
      </c>
      <c r="K85" s="21">
        <v>96.467845808094424</v>
      </c>
      <c r="L85" s="21">
        <v>92.984008636558102</v>
      </c>
      <c r="M85" s="21">
        <v>92.445937871805754</v>
      </c>
      <c r="N85" s="21">
        <v>92.356074996973177</v>
      </c>
      <c r="O85" s="21">
        <v>91.04699132950644</v>
      </c>
      <c r="P85" s="21">
        <v>89.909683080578191</v>
      </c>
      <c r="Q85" s="21">
        <v>90.606651723431767</v>
      </c>
      <c r="R85" s="21">
        <v>92.952850604680975</v>
      </c>
      <c r="S85" s="21">
        <v>97.481494343162225</v>
      </c>
      <c r="T85" s="21">
        <v>102.16645277030581</v>
      </c>
      <c r="U85" s="21">
        <v>105.46100610044947</v>
      </c>
      <c r="V85" s="21">
        <v>106.0622370078833</v>
      </c>
      <c r="W85" s="21">
        <v>104.77921674469276</v>
      </c>
      <c r="X85" s="21">
        <v>103.93328725497422</v>
      </c>
      <c r="Y85" s="21">
        <v>102.46027423248371</v>
      </c>
      <c r="Z85" s="21">
        <v>101.32969308847282</v>
      </c>
      <c r="AA85" s="21">
        <v>100.1630568605825</v>
      </c>
      <c r="AB85" s="21">
        <v>99.574777393674751</v>
      </c>
      <c r="AC85" s="21">
        <v>99.145703921018779</v>
      </c>
      <c r="AD85" s="21">
        <v>98.098942395303197</v>
      </c>
      <c r="AE85" s="21">
        <v>97.702577267577283</v>
      </c>
      <c r="AF85" s="21">
        <v>97.600014560020512</v>
      </c>
      <c r="AG85" s="21">
        <v>98.408096777136038</v>
      </c>
      <c r="AH85" s="21">
        <v>96.315615432551525</v>
      </c>
      <c r="AI85" s="21">
        <v>94.860973208122076</v>
      </c>
      <c r="AJ85" s="21">
        <v>95.297106599863127</v>
      </c>
      <c r="AK85" s="51">
        <v>97.228319342686987</v>
      </c>
      <c r="AL85" s="51">
        <v>97.13570536049842</v>
      </c>
      <c r="AM85" s="51">
        <v>95.949655212732367</v>
      </c>
      <c r="AN85" s="51">
        <v>95.237904280881438</v>
      </c>
      <c r="AO85" s="51">
        <v>94.721111434837169</v>
      </c>
      <c r="AP85" s="51">
        <v>93.767410433430015</v>
      </c>
      <c r="AQ85" s="51">
        <v>93.65270745545358</v>
      </c>
      <c r="AR85" s="51">
        <v>93.401815467479096</v>
      </c>
      <c r="AS85" s="51">
        <v>90.03362008647953</v>
      </c>
      <c r="AT85" s="51">
        <v>84.109510356843899</v>
      </c>
      <c r="AU85" s="51">
        <v>80.488314458677792</v>
      </c>
      <c r="AV85" s="51">
        <v>80.631354945010173</v>
      </c>
      <c r="AW85" s="51">
        <v>81.503042618505731</v>
      </c>
      <c r="AX85" s="51">
        <v>82.225386218453082</v>
      </c>
      <c r="AY85" s="51">
        <v>83.720894883252384</v>
      </c>
      <c r="AZ85" s="51">
        <v>84.047527151647969</v>
      </c>
      <c r="BA85" s="51">
        <v>85.20417816881293</v>
      </c>
      <c r="BB85" s="51">
        <v>83.570211444495627</v>
      </c>
      <c r="BC85" s="51">
        <v>84.869354935377672</v>
      </c>
      <c r="BD85" s="51">
        <v>86.233455252541191</v>
      </c>
      <c r="BE85" s="51">
        <v>90.148286469748243</v>
      </c>
      <c r="BF85" s="51">
        <v>92.781876680911367</v>
      </c>
      <c r="BG85" s="51">
        <v>95.54714641835703</v>
      </c>
      <c r="BH85" s="51">
        <v>95.555216744524955</v>
      </c>
      <c r="BI85" s="39">
        <v>93.830676332869956</v>
      </c>
      <c r="BJ85" s="209"/>
      <c r="BK85" s="51"/>
      <c r="BL85" s="51"/>
      <c r="BM85" s="51"/>
      <c r="BN85" s="51"/>
      <c r="BO85" s="51"/>
      <c r="BP85" s="51"/>
    </row>
    <row r="86" spans="1:68" x14ac:dyDescent="0.2">
      <c r="A86" s="20" t="str">
        <f t="shared" si="1"/>
        <v>bue_gg_QU_11</v>
      </c>
      <c r="B86" s="19" t="s">
        <v>3508</v>
      </c>
      <c r="C86" s="19" t="s">
        <v>503</v>
      </c>
      <c r="D86" s="19">
        <v>11</v>
      </c>
      <c r="E86" s="21">
        <v>100</v>
      </c>
      <c r="F86" s="21">
        <v>104.78631495903358</v>
      </c>
      <c r="G86" s="21">
        <v>105.25355470847619</v>
      </c>
      <c r="H86" s="21">
        <v>104.71563566703519</v>
      </c>
      <c r="I86" s="21">
        <v>106.39574221986653</v>
      </c>
      <c r="J86" s="21">
        <v>109.41071111110199</v>
      </c>
      <c r="K86" s="21">
        <v>110.50791460649718</v>
      </c>
      <c r="L86" s="21">
        <v>106.25889686606176</v>
      </c>
      <c r="M86" s="21">
        <v>104.93794249767649</v>
      </c>
      <c r="N86" s="21">
        <v>104.22504335105684</v>
      </c>
      <c r="O86" s="21">
        <v>101.95508525745718</v>
      </c>
      <c r="P86" s="21">
        <v>100.4960171259948</v>
      </c>
      <c r="Q86" s="21">
        <v>100.70240355678668</v>
      </c>
      <c r="R86" s="21">
        <v>101.77121548155343</v>
      </c>
      <c r="S86" s="21">
        <v>103.83752822651731</v>
      </c>
      <c r="T86" s="21">
        <v>105.75114573774924</v>
      </c>
      <c r="U86" s="21">
        <v>106.71460900600967</v>
      </c>
      <c r="V86" s="21">
        <v>106.81672071562939</v>
      </c>
      <c r="W86" s="21">
        <v>107.67243521265017</v>
      </c>
      <c r="X86" s="21">
        <v>110.74027337681655</v>
      </c>
      <c r="Y86" s="21">
        <v>113.17382407316894</v>
      </c>
      <c r="Z86" s="21">
        <v>114.67218339331349</v>
      </c>
      <c r="AA86" s="21">
        <v>116.20286718387398</v>
      </c>
      <c r="AB86" s="21">
        <v>117.73225588675719</v>
      </c>
      <c r="AC86" s="21">
        <v>119.07259827928071</v>
      </c>
      <c r="AD86" s="21">
        <v>118.2364954865965</v>
      </c>
      <c r="AE86" s="21">
        <v>117.95660017068478</v>
      </c>
      <c r="AF86" s="21">
        <v>115.95593121814018</v>
      </c>
      <c r="AG86" s="21">
        <v>115.73168273658148</v>
      </c>
      <c r="AH86" s="21">
        <v>115.20885887572871</v>
      </c>
      <c r="AI86" s="21">
        <v>118.44978657959001</v>
      </c>
      <c r="AJ86" s="21">
        <v>120.69603769414219</v>
      </c>
      <c r="AK86" s="51">
        <v>119.86305305968013</v>
      </c>
      <c r="AL86" s="51">
        <v>115.71721905803021</v>
      </c>
      <c r="AM86" s="51">
        <v>113.18123339505998</v>
      </c>
      <c r="AN86" s="51">
        <v>110.29765681057468</v>
      </c>
      <c r="AO86" s="51">
        <v>107.00722595815564</v>
      </c>
      <c r="AP86" s="51">
        <v>101.29438778712112</v>
      </c>
      <c r="AQ86" s="51">
        <v>95.989081419114925</v>
      </c>
      <c r="AR86" s="51">
        <v>91.022517922717952</v>
      </c>
      <c r="AS86" s="51">
        <v>88.680615774984787</v>
      </c>
      <c r="AT86" s="51">
        <v>89.006697972465943</v>
      </c>
      <c r="AU86" s="51">
        <v>91.92533586695852</v>
      </c>
      <c r="AV86" s="51">
        <v>95.282370330081633</v>
      </c>
      <c r="AW86" s="51">
        <v>98.499098241443235</v>
      </c>
      <c r="AX86" s="51">
        <v>100.7252622424265</v>
      </c>
      <c r="AY86" s="51">
        <v>102.12961963753675</v>
      </c>
      <c r="AZ86" s="51">
        <v>102.41039562660443</v>
      </c>
      <c r="BA86" s="51">
        <v>102.96449009274534</v>
      </c>
      <c r="BB86" s="51">
        <v>101.90030515063351</v>
      </c>
      <c r="BC86" s="51">
        <v>101.83871759992844</v>
      </c>
      <c r="BD86" s="51">
        <v>101.50870601798924</v>
      </c>
      <c r="BE86" s="51">
        <v>103.30029647761997</v>
      </c>
      <c r="BF86" s="51">
        <v>103.94165031088748</v>
      </c>
      <c r="BG86" s="51">
        <v>106.24961782708222</v>
      </c>
      <c r="BH86" s="51">
        <v>107.5237110309926</v>
      </c>
      <c r="BI86" s="39">
        <v>108.88539211408192</v>
      </c>
      <c r="BJ86" s="209"/>
      <c r="BK86" s="51"/>
      <c r="BL86" s="51"/>
      <c r="BM86" s="51"/>
      <c r="BN86" s="51"/>
      <c r="BO86" s="51"/>
      <c r="BP86" s="51"/>
    </row>
    <row r="87" spans="1:68" x14ac:dyDescent="0.2">
      <c r="A87" s="20" t="str">
        <f t="shared" si="1"/>
        <v>bue_gg_QU_12</v>
      </c>
      <c r="B87" s="19" t="s">
        <v>3508</v>
      </c>
      <c r="C87" s="19" t="s">
        <v>503</v>
      </c>
      <c r="D87" s="19">
        <v>12</v>
      </c>
      <c r="E87" s="21">
        <v>100</v>
      </c>
      <c r="F87" s="21">
        <v>106.11289232052927</v>
      </c>
      <c r="G87" s="21">
        <v>103.31738336374438</v>
      </c>
      <c r="H87" s="21">
        <v>97.821842848077438</v>
      </c>
      <c r="I87" s="21">
        <v>93.097821650559425</v>
      </c>
      <c r="J87" s="21">
        <v>93.509451379890137</v>
      </c>
      <c r="K87" s="21">
        <v>93.034369474785578</v>
      </c>
      <c r="L87" s="21">
        <v>88.466121534402916</v>
      </c>
      <c r="M87" s="21">
        <v>86.546173341464865</v>
      </c>
      <c r="N87" s="21">
        <v>85.694874133452458</v>
      </c>
      <c r="O87" s="21">
        <v>83.639468001700848</v>
      </c>
      <c r="P87" s="21">
        <v>81.852826234796638</v>
      </c>
      <c r="Q87" s="21">
        <v>80.325701295698352</v>
      </c>
      <c r="R87" s="21">
        <v>79.165127957023145</v>
      </c>
      <c r="S87" s="21">
        <v>79.503525092550944</v>
      </c>
      <c r="T87" s="21">
        <v>81.849944499753235</v>
      </c>
      <c r="U87" s="21">
        <v>86.108936802334711</v>
      </c>
      <c r="V87" s="21">
        <v>91.522257969779659</v>
      </c>
      <c r="W87" s="21">
        <v>94.302822416639003</v>
      </c>
      <c r="X87" s="21">
        <v>95.59560729470617</v>
      </c>
      <c r="Y87" s="21">
        <v>93.7155079410594</v>
      </c>
      <c r="Z87" s="21">
        <v>92.272675777627725</v>
      </c>
      <c r="AA87" s="21">
        <v>91.583085886133816</v>
      </c>
      <c r="AB87" s="21">
        <v>91.947199428377573</v>
      </c>
      <c r="AC87" s="21">
        <v>92.08149015481159</v>
      </c>
      <c r="AD87" s="21">
        <v>92.095194497619033</v>
      </c>
      <c r="AE87" s="21">
        <v>92.376881102025663</v>
      </c>
      <c r="AF87" s="21">
        <v>93.741203143766583</v>
      </c>
      <c r="AG87" s="21">
        <v>95.228310573566489</v>
      </c>
      <c r="AH87" s="21">
        <v>95.545984631801488</v>
      </c>
      <c r="AI87" s="21">
        <v>97.384183212542212</v>
      </c>
      <c r="AJ87" s="21">
        <v>99.647537015623513</v>
      </c>
      <c r="AK87" s="51">
        <v>99.460087775411822</v>
      </c>
      <c r="AL87" s="51">
        <v>95.915908470135221</v>
      </c>
      <c r="AM87" s="51">
        <v>91.805292592319759</v>
      </c>
      <c r="AN87" s="51">
        <v>88.235281056699918</v>
      </c>
      <c r="AO87" s="51">
        <v>85.026120064471669</v>
      </c>
      <c r="AP87" s="51">
        <v>80.70133823820197</v>
      </c>
      <c r="AQ87" s="51">
        <v>76.578601841670803</v>
      </c>
      <c r="AR87" s="51">
        <v>72.671003783500097</v>
      </c>
      <c r="AS87" s="51">
        <v>70.838505983314519</v>
      </c>
      <c r="AT87" s="51">
        <v>71.240429180509807</v>
      </c>
      <c r="AU87" s="51">
        <v>73.753084375402082</v>
      </c>
      <c r="AV87" s="51">
        <v>76.720374639490785</v>
      </c>
      <c r="AW87" s="51">
        <v>80.049714937556473</v>
      </c>
      <c r="AX87" s="51">
        <v>83.314306560818821</v>
      </c>
      <c r="AY87" s="51">
        <v>86.826452080030322</v>
      </c>
      <c r="AZ87" s="51">
        <v>89.985137234763826</v>
      </c>
      <c r="BA87" s="51">
        <v>90.761484380672542</v>
      </c>
      <c r="BB87" s="51">
        <v>88.677691023511485</v>
      </c>
      <c r="BC87" s="51">
        <v>87.049473158996719</v>
      </c>
      <c r="BD87" s="51">
        <v>86.743789145915187</v>
      </c>
      <c r="BE87" s="51">
        <v>88.590517505294613</v>
      </c>
      <c r="BF87" s="51">
        <v>87.539243641569456</v>
      </c>
      <c r="BG87" s="51">
        <v>87.968121013348835</v>
      </c>
      <c r="BH87" s="51">
        <v>86.728839286467874</v>
      </c>
      <c r="BI87" s="39">
        <v>85.992313934090348</v>
      </c>
      <c r="BJ87" s="209"/>
      <c r="BK87" s="51"/>
      <c r="BL87" s="51"/>
      <c r="BM87" s="51"/>
      <c r="BN87" s="51"/>
      <c r="BO87" s="51"/>
      <c r="BP87" s="51"/>
    </row>
    <row r="88" spans="1:68" x14ac:dyDescent="0.2">
      <c r="A88" s="20" t="str">
        <f t="shared" si="1"/>
        <v>bue_gg_QU_13</v>
      </c>
      <c r="B88" s="19" t="s">
        <v>3508</v>
      </c>
      <c r="C88" s="19" t="s">
        <v>503</v>
      </c>
      <c r="D88" s="19">
        <v>13</v>
      </c>
      <c r="E88" s="21">
        <v>100</v>
      </c>
      <c r="F88" s="21">
        <v>101.38208377473342</v>
      </c>
      <c r="G88" s="21">
        <v>97.765675280096573</v>
      </c>
      <c r="H88" s="21">
        <v>93.568666183525366</v>
      </c>
      <c r="I88" s="21">
        <v>91.666654674760096</v>
      </c>
      <c r="J88" s="21">
        <v>92.929834660633944</v>
      </c>
      <c r="K88" s="21">
        <v>92.727039651639942</v>
      </c>
      <c r="L88" s="21">
        <v>88.100659062607861</v>
      </c>
      <c r="M88" s="21">
        <v>85.620404645312462</v>
      </c>
      <c r="N88" s="21">
        <v>83.502109688405767</v>
      </c>
      <c r="O88" s="21">
        <v>80.563689721293926</v>
      </c>
      <c r="P88" s="21">
        <v>78.494918179165225</v>
      </c>
      <c r="Q88" s="21">
        <v>78.240918996683561</v>
      </c>
      <c r="R88" s="21">
        <v>78.900374212985042</v>
      </c>
      <c r="S88" s="21">
        <v>80.772274597488604</v>
      </c>
      <c r="T88" s="21">
        <v>82.813341774346043</v>
      </c>
      <c r="U88" s="21">
        <v>84.822388702271112</v>
      </c>
      <c r="V88" s="21">
        <v>86.935280421008656</v>
      </c>
      <c r="W88" s="21">
        <v>88.270876305204027</v>
      </c>
      <c r="X88" s="21">
        <v>89.749037094774181</v>
      </c>
      <c r="Y88" s="21">
        <v>89.39081763684446</v>
      </c>
      <c r="Z88" s="21">
        <v>88.337784725576469</v>
      </c>
      <c r="AA88" s="21">
        <v>87.847192303886189</v>
      </c>
      <c r="AB88" s="21">
        <v>88.648618922803777</v>
      </c>
      <c r="AC88" s="21">
        <v>90.46800745414123</v>
      </c>
      <c r="AD88" s="21">
        <v>91.451009741420634</v>
      </c>
      <c r="AE88" s="21">
        <v>92.154234410694798</v>
      </c>
      <c r="AF88" s="21">
        <v>92.950046522807341</v>
      </c>
      <c r="AG88" s="21">
        <v>93.122906561917361</v>
      </c>
      <c r="AH88" s="21">
        <v>90.334396923035101</v>
      </c>
      <c r="AI88" s="21">
        <v>88.583870304309514</v>
      </c>
      <c r="AJ88" s="21">
        <v>89.420301433771655</v>
      </c>
      <c r="AK88" s="51">
        <v>90.070324374410916</v>
      </c>
      <c r="AL88" s="51">
        <v>88.61159653853467</v>
      </c>
      <c r="AM88" s="51">
        <v>87.038707247134198</v>
      </c>
      <c r="AN88" s="51">
        <v>85.548334075876028</v>
      </c>
      <c r="AO88" s="51">
        <v>83.944953575184527</v>
      </c>
      <c r="AP88" s="51">
        <v>80.8061538021676</v>
      </c>
      <c r="AQ88" s="51">
        <v>80.029479824408099</v>
      </c>
      <c r="AR88" s="51">
        <v>79.227589539249607</v>
      </c>
      <c r="AS88" s="51">
        <v>79.624155466260902</v>
      </c>
      <c r="AT88" s="51">
        <v>78.163493048162323</v>
      </c>
      <c r="AU88" s="51">
        <v>79.33510688173331</v>
      </c>
      <c r="AV88" s="51">
        <v>79.894981333207397</v>
      </c>
      <c r="AW88" s="51">
        <v>82.570500763365928</v>
      </c>
      <c r="AX88" s="51">
        <v>85.333051836056384</v>
      </c>
      <c r="AY88" s="51">
        <v>86.319489551163471</v>
      </c>
      <c r="AZ88" s="51">
        <v>86.284150131053522</v>
      </c>
      <c r="BA88" s="51">
        <v>85.40583012820143</v>
      </c>
      <c r="BB88" s="51">
        <v>84.623141148480087</v>
      </c>
      <c r="BC88" s="51">
        <v>85.097316535582124</v>
      </c>
      <c r="BD88" s="51">
        <v>86.499982120478251</v>
      </c>
      <c r="BE88" s="51">
        <v>89.455399655580081</v>
      </c>
      <c r="BF88" s="51">
        <v>89.519192783037553</v>
      </c>
      <c r="BG88" s="51">
        <v>88.742075853635754</v>
      </c>
      <c r="BH88" s="51">
        <v>87.371945254235968</v>
      </c>
      <c r="BI88" s="39">
        <v>87.071466316673408</v>
      </c>
      <c r="BJ88" s="209"/>
      <c r="BK88" s="51"/>
      <c r="BL88" s="51"/>
      <c r="BM88" s="51"/>
      <c r="BN88" s="51"/>
      <c r="BO88" s="51"/>
      <c r="BP88" s="51"/>
    </row>
    <row r="89" spans="1:68" x14ac:dyDescent="0.2">
      <c r="A89" s="20" t="str">
        <f t="shared" si="1"/>
        <v>bue_gg_QU_14</v>
      </c>
      <c r="B89" s="19" t="s">
        <v>3508</v>
      </c>
      <c r="C89" s="19" t="s">
        <v>503</v>
      </c>
      <c r="D89" s="19">
        <v>14</v>
      </c>
      <c r="E89" s="21">
        <v>100</v>
      </c>
      <c r="F89" s="21">
        <v>93.876158106547564</v>
      </c>
      <c r="G89" s="21">
        <v>95.412533179130079</v>
      </c>
      <c r="H89" s="21">
        <v>100.94185921905516</v>
      </c>
      <c r="I89" s="21">
        <v>108.54878547835985</v>
      </c>
      <c r="J89" s="21">
        <v>110.42221421209706</v>
      </c>
      <c r="K89" s="21">
        <v>110.97900020547786</v>
      </c>
      <c r="L89" s="21">
        <v>106.42662377877257</v>
      </c>
      <c r="M89" s="21">
        <v>105.45581028557375</v>
      </c>
      <c r="N89" s="21">
        <v>105.18983669811598</v>
      </c>
      <c r="O89" s="21">
        <v>103.24714766026456</v>
      </c>
      <c r="P89" s="21">
        <v>101.8314557215275</v>
      </c>
      <c r="Q89" s="21">
        <v>101.10596532759888</v>
      </c>
      <c r="R89" s="21">
        <v>101.35379423855103</v>
      </c>
      <c r="S89" s="21">
        <v>103.44713303486567</v>
      </c>
      <c r="T89" s="21">
        <v>106.61794870206781</v>
      </c>
      <c r="U89" s="21">
        <v>108.88100954166099</v>
      </c>
      <c r="V89" s="21">
        <v>106.04902865976527</v>
      </c>
      <c r="W89" s="21">
        <v>101.3130708297346</v>
      </c>
      <c r="X89" s="21">
        <v>98.628488718467608</v>
      </c>
      <c r="Y89" s="21">
        <v>99.94596507632167</v>
      </c>
      <c r="Z89" s="21">
        <v>105.00875464173367</v>
      </c>
      <c r="AA89" s="21">
        <v>114.84421359318924</v>
      </c>
      <c r="AB89" s="21">
        <v>123.43398842264526</v>
      </c>
      <c r="AC89" s="21">
        <v>128.4329350754962</v>
      </c>
      <c r="AD89" s="21">
        <v>127.2849875914515</v>
      </c>
      <c r="AE89" s="21">
        <v>126.29145505786475</v>
      </c>
      <c r="AF89" s="21">
        <v>126.00673332536151</v>
      </c>
      <c r="AG89" s="21">
        <v>123.41530513428127</v>
      </c>
      <c r="AH89" s="21">
        <v>114.8692092021019</v>
      </c>
      <c r="AI89" s="21">
        <v>104.04613580496817</v>
      </c>
      <c r="AJ89" s="21">
        <v>97.292140009353616</v>
      </c>
      <c r="AK89" s="51">
        <v>95.530233819225316</v>
      </c>
      <c r="AL89" s="51">
        <v>97.545635650682001</v>
      </c>
      <c r="AM89" s="51">
        <v>101.64024831206929</v>
      </c>
      <c r="AN89" s="51">
        <v>108.3495425322614</v>
      </c>
      <c r="AO89" s="51">
        <v>111.95039676874303</v>
      </c>
      <c r="AP89" s="51">
        <v>110.83087007507289</v>
      </c>
      <c r="AQ89" s="51">
        <v>108.50803177897929</v>
      </c>
      <c r="AR89" s="51">
        <v>106.22074486538115</v>
      </c>
      <c r="AS89" s="51">
        <v>107.4858808060131</v>
      </c>
      <c r="AT89" s="51">
        <v>107.54207699015946</v>
      </c>
      <c r="AU89" s="51">
        <v>111.08970033067197</v>
      </c>
      <c r="AV89" s="51">
        <v>112.86095583726954</v>
      </c>
      <c r="AW89" s="51">
        <v>114.39529199652954</v>
      </c>
      <c r="AX89" s="51">
        <v>112.69803329052216</v>
      </c>
      <c r="AY89" s="51">
        <v>112.90643116185248</v>
      </c>
      <c r="AZ89" s="51">
        <v>110.97952051762998</v>
      </c>
      <c r="BA89" s="51">
        <v>108.96264792519069</v>
      </c>
      <c r="BB89" s="51">
        <v>103.47097072994715</v>
      </c>
      <c r="BC89" s="51">
        <v>101.57113260566247</v>
      </c>
      <c r="BD89" s="51">
        <v>103.20367965924378</v>
      </c>
      <c r="BE89" s="51">
        <v>108.36386363260284</v>
      </c>
      <c r="BF89" s="51">
        <v>113.78205679044008</v>
      </c>
      <c r="BG89" s="51">
        <v>119.47115960471233</v>
      </c>
      <c r="BH89" s="51">
        <v>125.4447175705731</v>
      </c>
      <c r="BI89" s="39">
        <v>131.6124990623004</v>
      </c>
      <c r="BJ89" s="209"/>
      <c r="BK89" s="51"/>
      <c r="BL89" s="51"/>
      <c r="BM89" s="51"/>
      <c r="BN89" s="51"/>
      <c r="BO89" s="51"/>
      <c r="BP89" s="51"/>
    </row>
    <row r="90" spans="1:68" x14ac:dyDescent="0.2">
      <c r="A90" s="20" t="str">
        <f t="shared" si="1"/>
        <v>bue_gg_QU_17</v>
      </c>
      <c r="B90" s="19" t="s">
        <v>3508</v>
      </c>
      <c r="C90" s="19" t="s">
        <v>503</v>
      </c>
      <c r="D90" s="19">
        <v>17</v>
      </c>
      <c r="E90" s="21">
        <v>100</v>
      </c>
      <c r="F90" s="21">
        <v>101.48997969292361</v>
      </c>
      <c r="G90" s="21">
        <v>99.589511019777547</v>
      </c>
      <c r="H90" s="21">
        <v>97.397792102172886</v>
      </c>
      <c r="I90" s="21">
        <v>96.527144483202548</v>
      </c>
      <c r="J90" s="21">
        <v>96.638564764059922</v>
      </c>
      <c r="K90" s="21">
        <v>95.036739382445333</v>
      </c>
      <c r="L90" s="21">
        <v>89.612897843683342</v>
      </c>
      <c r="M90" s="21">
        <v>88.130450602213827</v>
      </c>
      <c r="N90" s="21">
        <v>87.90443572252569</v>
      </c>
      <c r="O90" s="21">
        <v>86.237783403421432</v>
      </c>
      <c r="P90" s="21">
        <v>84.28756031088335</v>
      </c>
      <c r="Q90" s="21">
        <v>83.185280690547827</v>
      </c>
      <c r="R90" s="21">
        <v>83.459764692681887</v>
      </c>
      <c r="S90" s="21">
        <v>85.659378252257582</v>
      </c>
      <c r="T90" s="21">
        <v>89.469299906389764</v>
      </c>
      <c r="U90" s="21">
        <v>93.137288133008113</v>
      </c>
      <c r="V90" s="21">
        <v>95.557409256235488</v>
      </c>
      <c r="W90" s="21">
        <v>95.822773383135939</v>
      </c>
      <c r="X90" s="21">
        <v>96.08914551400828</v>
      </c>
      <c r="Y90" s="21">
        <v>95.108466769687666</v>
      </c>
      <c r="Z90" s="21">
        <v>94.672473388163255</v>
      </c>
      <c r="AA90" s="21">
        <v>93.459059168648352</v>
      </c>
      <c r="AB90" s="21">
        <v>92.13536014481663</v>
      </c>
      <c r="AC90" s="21">
        <v>90.509339696480893</v>
      </c>
      <c r="AD90" s="21">
        <v>88.390629059234868</v>
      </c>
      <c r="AE90" s="21">
        <v>87.94815562588434</v>
      </c>
      <c r="AF90" s="21">
        <v>88.332540243997926</v>
      </c>
      <c r="AG90" s="21">
        <v>89.949099396120872</v>
      </c>
      <c r="AH90" s="21">
        <v>90.057099203975568</v>
      </c>
      <c r="AI90" s="21">
        <v>90.313395809533688</v>
      </c>
      <c r="AJ90" s="21">
        <v>90.047773577978262</v>
      </c>
      <c r="AK90" s="51">
        <v>88.075572055056568</v>
      </c>
      <c r="AL90" s="51">
        <v>84.432952770488768</v>
      </c>
      <c r="AM90" s="51">
        <v>82.571307687069805</v>
      </c>
      <c r="AN90" s="51">
        <v>81.099650092173604</v>
      </c>
      <c r="AO90" s="51">
        <v>80.568510707866608</v>
      </c>
      <c r="AP90" s="51">
        <v>79.579937598405039</v>
      </c>
      <c r="AQ90" s="51">
        <v>78.448447185980498</v>
      </c>
      <c r="AR90" s="51">
        <v>76.384130477854811</v>
      </c>
      <c r="AS90" s="51">
        <v>74.990936696028186</v>
      </c>
      <c r="AT90" s="51">
        <v>75.562759756242613</v>
      </c>
      <c r="AU90" s="51">
        <v>78.5943076382258</v>
      </c>
      <c r="AV90" s="51">
        <v>81.607557540097915</v>
      </c>
      <c r="AW90" s="51">
        <v>82.902187566790587</v>
      </c>
      <c r="AX90" s="51">
        <v>83.253723266926059</v>
      </c>
      <c r="AY90" s="51">
        <v>82.518575615110521</v>
      </c>
      <c r="AZ90" s="51">
        <v>81.543081907490972</v>
      </c>
      <c r="BA90" s="51">
        <v>80.029622116330046</v>
      </c>
      <c r="BB90" s="51">
        <v>77.619377524543268</v>
      </c>
      <c r="BC90" s="51">
        <v>77.556512120277318</v>
      </c>
      <c r="BD90" s="51">
        <v>78.80347814189183</v>
      </c>
      <c r="BE90" s="51">
        <v>82.037626558850349</v>
      </c>
      <c r="BF90" s="51">
        <v>83.362590896261906</v>
      </c>
      <c r="BG90" s="51">
        <v>84.748422595447849</v>
      </c>
      <c r="BH90" s="51">
        <v>84.986937573413968</v>
      </c>
      <c r="BI90" s="39">
        <v>85.765272139363816</v>
      </c>
      <c r="BJ90" s="209"/>
      <c r="BK90" s="51"/>
      <c r="BL90" s="51"/>
      <c r="BM90" s="51"/>
      <c r="BN90" s="51"/>
      <c r="BO90" s="51"/>
      <c r="BP90" s="51"/>
    </row>
    <row r="91" spans="1:68" x14ac:dyDescent="0.2">
      <c r="A91" s="20" t="str">
        <f t="shared" si="1"/>
        <v>bue_gg_QU_18</v>
      </c>
      <c r="B91" s="19" t="s">
        <v>3508</v>
      </c>
      <c r="C91" s="19" t="s">
        <v>503</v>
      </c>
      <c r="D91" s="19">
        <v>18</v>
      </c>
      <c r="E91" s="21">
        <v>100</v>
      </c>
      <c r="F91" s="21">
        <v>93.115980046649156</v>
      </c>
      <c r="G91" s="21">
        <v>90.648296395852981</v>
      </c>
      <c r="H91" s="21">
        <v>94.640480875728812</v>
      </c>
      <c r="I91" s="21">
        <v>102.08879673164476</v>
      </c>
      <c r="J91" s="21">
        <v>107.95521187711203</v>
      </c>
      <c r="K91" s="21">
        <v>109.56229152302093</v>
      </c>
      <c r="L91" s="21">
        <v>105.37636351459741</v>
      </c>
      <c r="M91" s="21">
        <v>103.93290338234983</v>
      </c>
      <c r="N91" s="21">
        <v>103.27722498379966</v>
      </c>
      <c r="O91" s="21">
        <v>100.19404455951924</v>
      </c>
      <c r="P91" s="21">
        <v>97.348221515918496</v>
      </c>
      <c r="Q91" s="21">
        <v>94.828928641490606</v>
      </c>
      <c r="R91" s="21">
        <v>93.518560344825289</v>
      </c>
      <c r="S91" s="21">
        <v>94.093226189223131</v>
      </c>
      <c r="T91" s="21">
        <v>96.682812013309857</v>
      </c>
      <c r="U91" s="21">
        <v>99.64368634376784</v>
      </c>
      <c r="V91" s="21">
        <v>103.15220792082557</v>
      </c>
      <c r="W91" s="21">
        <v>109.48152195758182</v>
      </c>
      <c r="X91" s="21">
        <v>117.90623449306513</v>
      </c>
      <c r="Y91" s="21">
        <v>121.40170579700373</v>
      </c>
      <c r="Z91" s="21">
        <v>118.98806948335611</v>
      </c>
      <c r="AA91" s="21">
        <v>114.40453966974435</v>
      </c>
      <c r="AB91" s="21">
        <v>111.18184845090269</v>
      </c>
      <c r="AC91" s="21">
        <v>109.62886633258536</v>
      </c>
      <c r="AD91" s="21">
        <v>108.85734547380945</v>
      </c>
      <c r="AE91" s="21">
        <v>110.54944167465037</v>
      </c>
      <c r="AF91" s="21">
        <v>112.34497526927505</v>
      </c>
      <c r="AG91" s="21">
        <v>112.93823012698363</v>
      </c>
      <c r="AH91" s="21">
        <v>108.78199868051672</v>
      </c>
      <c r="AI91" s="21">
        <v>105.93976720391991</v>
      </c>
      <c r="AJ91" s="21">
        <v>105.78165077936006</v>
      </c>
      <c r="AK91" s="51">
        <v>106.93975490428086</v>
      </c>
      <c r="AL91" s="51">
        <v>105.83975842115882</v>
      </c>
      <c r="AM91" s="51">
        <v>104.14059572567105</v>
      </c>
      <c r="AN91" s="51">
        <v>101.48437241051859</v>
      </c>
      <c r="AO91" s="51">
        <v>99.330297165358431</v>
      </c>
      <c r="AP91" s="51">
        <v>94.891543517752595</v>
      </c>
      <c r="AQ91" s="51">
        <v>90.668570161303123</v>
      </c>
      <c r="AR91" s="51">
        <v>85.970334488792744</v>
      </c>
      <c r="AS91" s="51">
        <v>83.317932603064833</v>
      </c>
      <c r="AT91" s="51">
        <v>83.249113072090495</v>
      </c>
      <c r="AU91" s="51">
        <v>85.693469223260763</v>
      </c>
      <c r="AV91" s="51">
        <v>89.196176383852745</v>
      </c>
      <c r="AW91" s="51">
        <v>92.135337809565371</v>
      </c>
      <c r="AX91" s="51">
        <v>93.2891814868143</v>
      </c>
      <c r="AY91" s="51">
        <v>94.297565703949942</v>
      </c>
      <c r="AZ91" s="51">
        <v>95.953711329032913</v>
      </c>
      <c r="BA91" s="51">
        <v>96.665777591842186</v>
      </c>
      <c r="BB91" s="51">
        <v>94.53187379884946</v>
      </c>
      <c r="BC91" s="51">
        <v>92.207108424666103</v>
      </c>
      <c r="BD91" s="51">
        <v>92.718649465628062</v>
      </c>
      <c r="BE91" s="51">
        <v>95.702181392847947</v>
      </c>
      <c r="BF91" s="51">
        <v>96.681021334555908</v>
      </c>
      <c r="BG91" s="51">
        <v>98.070260286488235</v>
      </c>
      <c r="BH91" s="51">
        <v>100.11491604763908</v>
      </c>
      <c r="BI91" s="39">
        <v>104.81113486531267</v>
      </c>
      <c r="BJ91" s="209"/>
      <c r="BK91" s="51"/>
      <c r="BL91" s="51"/>
      <c r="BM91" s="51"/>
      <c r="BN91" s="51"/>
      <c r="BO91" s="51"/>
      <c r="BP91" s="51"/>
    </row>
    <row r="92" spans="1:68" x14ac:dyDescent="0.2">
      <c r="A92" s="20" t="str">
        <f t="shared" si="1"/>
        <v>bue_gg_QU_19</v>
      </c>
      <c r="B92" s="19" t="s">
        <v>3508</v>
      </c>
      <c r="C92" s="19" t="s">
        <v>503</v>
      </c>
      <c r="D92" s="19">
        <v>19</v>
      </c>
      <c r="E92" s="21">
        <v>100</v>
      </c>
      <c r="F92" s="21">
        <v>100.48390106018987</v>
      </c>
      <c r="G92" s="21">
        <v>101.15274227552817</v>
      </c>
      <c r="H92" s="21">
        <v>104.12323593830786</v>
      </c>
      <c r="I92" s="21">
        <v>108.74436578557697</v>
      </c>
      <c r="J92" s="21">
        <v>112.28936049129295</v>
      </c>
      <c r="K92" s="21">
        <v>112.72690825236201</v>
      </c>
      <c r="L92" s="21">
        <v>107.62482767511689</v>
      </c>
      <c r="M92" s="21">
        <v>106.25180965227879</v>
      </c>
      <c r="N92" s="21">
        <v>105.94820246456227</v>
      </c>
      <c r="O92" s="21">
        <v>104.41193943406684</v>
      </c>
      <c r="P92" s="21">
        <v>102.53941824162928</v>
      </c>
      <c r="Q92" s="21">
        <v>100.92040557674464</v>
      </c>
      <c r="R92" s="21">
        <v>99.81426496101345</v>
      </c>
      <c r="S92" s="21">
        <v>101.52941992433823</v>
      </c>
      <c r="T92" s="21">
        <v>105.00724838837398</v>
      </c>
      <c r="U92" s="21">
        <v>108.71363841532359</v>
      </c>
      <c r="V92" s="21">
        <v>111.3411568809517</v>
      </c>
      <c r="W92" s="21">
        <v>113.25934505376408</v>
      </c>
      <c r="X92" s="21">
        <v>116.12198472206649</v>
      </c>
      <c r="Y92" s="21">
        <v>117.23304431366576</v>
      </c>
      <c r="Z92" s="21">
        <v>117.28811668426734</v>
      </c>
      <c r="AA92" s="21">
        <v>117.38382439622156</v>
      </c>
      <c r="AB92" s="21">
        <v>118.29241441539114</v>
      </c>
      <c r="AC92" s="21">
        <v>119.49420901361025</v>
      </c>
      <c r="AD92" s="21">
        <v>120.19750176421611</v>
      </c>
      <c r="AE92" s="21">
        <v>121.9585468751842</v>
      </c>
      <c r="AF92" s="21">
        <v>123.36375825436839</v>
      </c>
      <c r="AG92" s="21">
        <v>124.92543399748034</v>
      </c>
      <c r="AH92" s="21">
        <v>123.89371484977558</v>
      </c>
      <c r="AI92" s="21">
        <v>125.76198621281559</v>
      </c>
      <c r="AJ92" s="21">
        <v>127.08233068880531</v>
      </c>
      <c r="AK92" s="51">
        <v>125.95775708489553</v>
      </c>
      <c r="AL92" s="51">
        <v>121.06255683362627</v>
      </c>
      <c r="AM92" s="51">
        <v>117.63741031833455</v>
      </c>
      <c r="AN92" s="51">
        <v>114.40706045128145</v>
      </c>
      <c r="AO92" s="51">
        <v>111.85842877960408</v>
      </c>
      <c r="AP92" s="51">
        <v>106.65256233643611</v>
      </c>
      <c r="AQ92" s="51">
        <v>102.47627052587603</v>
      </c>
      <c r="AR92" s="51">
        <v>98.044423545873954</v>
      </c>
      <c r="AS92" s="51">
        <v>96.365556966335816</v>
      </c>
      <c r="AT92" s="51">
        <v>96.680738142309337</v>
      </c>
      <c r="AU92" s="51">
        <v>99.681879668880867</v>
      </c>
      <c r="AV92" s="51">
        <v>103.25971003279746</v>
      </c>
      <c r="AW92" s="51">
        <v>106.36905750385928</v>
      </c>
      <c r="AX92" s="51">
        <v>109.42946094460899</v>
      </c>
      <c r="AY92" s="51">
        <v>111.87900950253974</v>
      </c>
      <c r="AZ92" s="51">
        <v>112.77949343906937</v>
      </c>
      <c r="BA92" s="51">
        <v>112.35535438051731</v>
      </c>
      <c r="BB92" s="51">
        <v>109.3140496950024</v>
      </c>
      <c r="BC92" s="51">
        <v>107.24367497352485</v>
      </c>
      <c r="BD92" s="51">
        <v>105.75617059618936</v>
      </c>
      <c r="BE92" s="51">
        <v>106.33447385715722</v>
      </c>
      <c r="BF92" s="51">
        <v>105.91467645425769</v>
      </c>
      <c r="BG92" s="51">
        <v>106.65421921779843</v>
      </c>
      <c r="BH92" s="51">
        <v>108.24073848578392</v>
      </c>
      <c r="BI92" s="39">
        <v>111.89195299070174</v>
      </c>
      <c r="BJ92" s="209"/>
      <c r="BK92" s="51"/>
      <c r="BL92" s="51"/>
      <c r="BM92" s="51"/>
      <c r="BN92" s="51"/>
      <c r="BO92" s="51"/>
      <c r="BP92" s="51"/>
    </row>
    <row r="93" spans="1:68" x14ac:dyDescent="0.2">
      <c r="A93" s="20" t="str">
        <f t="shared" si="1"/>
        <v>bue_gg_QU_20</v>
      </c>
      <c r="B93" s="19" t="s">
        <v>3508</v>
      </c>
      <c r="C93" s="19" t="s">
        <v>503</v>
      </c>
      <c r="D93" s="19">
        <v>20</v>
      </c>
      <c r="E93" s="21">
        <v>100</v>
      </c>
      <c r="F93" s="21">
        <v>89.821096385088325</v>
      </c>
      <c r="G93" s="21">
        <v>84.004280067621849</v>
      </c>
      <c r="H93" s="21">
        <v>84.163154329836416</v>
      </c>
      <c r="I93" s="21">
        <v>89.061020858296502</v>
      </c>
      <c r="J93" s="21">
        <v>93.583244891271264</v>
      </c>
      <c r="K93" s="21">
        <v>96.356770072481766</v>
      </c>
      <c r="L93" s="21">
        <v>94.75907596020788</v>
      </c>
      <c r="M93" s="21">
        <v>95.740309472767009</v>
      </c>
      <c r="N93" s="21">
        <v>97.16722366042292</v>
      </c>
      <c r="O93" s="21">
        <v>96.149974784722261</v>
      </c>
      <c r="P93" s="21">
        <v>94.942004967809694</v>
      </c>
      <c r="Q93" s="21">
        <v>94.15664258798364</v>
      </c>
      <c r="R93" s="21">
        <v>94.062303698121056</v>
      </c>
      <c r="S93" s="21">
        <v>94.459225604996405</v>
      </c>
      <c r="T93" s="21">
        <v>95.272001598695581</v>
      </c>
      <c r="U93" s="21">
        <v>95.872738230374537</v>
      </c>
      <c r="V93" s="21">
        <v>96.414098373715646</v>
      </c>
      <c r="W93" s="21">
        <v>97.191316461405108</v>
      </c>
      <c r="X93" s="21">
        <v>100.90754219633477</v>
      </c>
      <c r="Y93" s="21">
        <v>104.96019391128256</v>
      </c>
      <c r="Z93" s="21">
        <v>109.65366568372171</v>
      </c>
      <c r="AA93" s="21">
        <v>112.05480358568305</v>
      </c>
      <c r="AB93" s="21">
        <v>112.47041388653291</v>
      </c>
      <c r="AC93" s="21">
        <v>110.64253933854458</v>
      </c>
      <c r="AD93" s="21">
        <v>108.16007756152578</v>
      </c>
      <c r="AE93" s="21">
        <v>108.44994624026748</v>
      </c>
      <c r="AF93" s="21">
        <v>110.66605843215071</v>
      </c>
      <c r="AG93" s="21">
        <v>113.98839767673894</v>
      </c>
      <c r="AH93" s="21">
        <v>117.24056256167076</v>
      </c>
      <c r="AI93" s="21">
        <v>121.08883788445479</v>
      </c>
      <c r="AJ93" s="21">
        <v>124.56127682614141</v>
      </c>
      <c r="AK93" s="51">
        <v>123.00285449954167</v>
      </c>
      <c r="AL93" s="51">
        <v>117.74569018212749</v>
      </c>
      <c r="AM93" s="51">
        <v>112.62409964602614</v>
      </c>
      <c r="AN93" s="51">
        <v>108.43730369503301</v>
      </c>
      <c r="AO93" s="51">
        <v>104.39782271207382</v>
      </c>
      <c r="AP93" s="51">
        <v>99.175179546746676</v>
      </c>
      <c r="AQ93" s="51">
        <v>94.518105913153406</v>
      </c>
      <c r="AR93" s="51">
        <v>90.444523818555908</v>
      </c>
      <c r="AS93" s="51">
        <v>89.214524384416293</v>
      </c>
      <c r="AT93" s="51">
        <v>89.766848016876736</v>
      </c>
      <c r="AU93" s="51">
        <v>93.091169310907006</v>
      </c>
      <c r="AV93" s="51">
        <v>95.610444632860961</v>
      </c>
      <c r="AW93" s="51">
        <v>97.720195478493096</v>
      </c>
      <c r="AX93" s="51">
        <v>99.784721617991877</v>
      </c>
      <c r="AY93" s="51">
        <v>102.783814707741</v>
      </c>
      <c r="AZ93" s="51">
        <v>103.70387402646945</v>
      </c>
      <c r="BA93" s="51">
        <v>103.3615122754826</v>
      </c>
      <c r="BB93" s="51">
        <v>100.08287606837492</v>
      </c>
      <c r="BC93" s="51">
        <v>100.11249843370172</v>
      </c>
      <c r="BD93" s="51">
        <v>101.05151876192674</v>
      </c>
      <c r="BE93" s="51">
        <v>102.97086561379552</v>
      </c>
      <c r="BF93" s="51">
        <v>101.86429912725004</v>
      </c>
      <c r="BG93" s="51">
        <v>98.618836785595178</v>
      </c>
      <c r="BH93" s="51">
        <v>96.213869259534206</v>
      </c>
      <c r="BI93" s="39">
        <v>95.347442634510799</v>
      </c>
      <c r="BJ93" s="209"/>
      <c r="BK93" s="51"/>
      <c r="BL93" s="51"/>
      <c r="BM93" s="51"/>
      <c r="BN93" s="51"/>
      <c r="BO93" s="51"/>
      <c r="BP93" s="51"/>
    </row>
    <row r="94" spans="1:68" x14ac:dyDescent="0.2">
      <c r="A94" s="20" t="str">
        <f t="shared" si="1"/>
        <v>bue_gg_QU_21</v>
      </c>
      <c r="B94" s="19" t="s">
        <v>3508</v>
      </c>
      <c r="C94" s="19" t="s">
        <v>503</v>
      </c>
      <c r="D94" s="19">
        <v>21</v>
      </c>
      <c r="E94" s="21">
        <v>100</v>
      </c>
      <c r="F94" s="21">
        <v>92.277207540309476</v>
      </c>
      <c r="G94" s="21">
        <v>85.622746525585114</v>
      </c>
      <c r="H94" s="21">
        <v>83.699465916940383</v>
      </c>
      <c r="I94" s="21">
        <v>86.359107804658422</v>
      </c>
      <c r="J94" s="21">
        <v>90.460134759223365</v>
      </c>
      <c r="K94" s="21">
        <v>92.076839953130829</v>
      </c>
      <c r="L94" s="21">
        <v>89.100451758820256</v>
      </c>
      <c r="M94" s="21">
        <v>88.717212468915093</v>
      </c>
      <c r="N94" s="21">
        <v>89.72029300751889</v>
      </c>
      <c r="O94" s="21">
        <v>90.067473693114948</v>
      </c>
      <c r="P94" s="21">
        <v>90.57957195189897</v>
      </c>
      <c r="Q94" s="21">
        <v>90.287329334400781</v>
      </c>
      <c r="R94" s="21">
        <v>90.584255901503766</v>
      </c>
      <c r="S94" s="21">
        <v>92.966321810632635</v>
      </c>
      <c r="T94" s="21">
        <v>97.835141622408841</v>
      </c>
      <c r="U94" s="21">
        <v>103.94995584867998</v>
      </c>
      <c r="V94" s="21">
        <v>110.49752213975586</v>
      </c>
      <c r="W94" s="21">
        <v>116.23753217188518</v>
      </c>
      <c r="X94" s="21">
        <v>122.24576024947795</v>
      </c>
      <c r="Y94" s="21">
        <v>125.28398869028263</v>
      </c>
      <c r="Z94" s="21">
        <v>126.14704480887026</v>
      </c>
      <c r="AA94" s="21">
        <v>124.51003333979115</v>
      </c>
      <c r="AB94" s="21">
        <v>123.07329055284845</v>
      </c>
      <c r="AC94" s="21">
        <v>122.32127654205284</v>
      </c>
      <c r="AD94" s="21">
        <v>121.14577816794632</v>
      </c>
      <c r="AE94" s="21">
        <v>120.06302026372748</v>
      </c>
      <c r="AF94" s="21">
        <v>119.63194366551745</v>
      </c>
      <c r="AG94" s="21">
        <v>120.42680900409569</v>
      </c>
      <c r="AH94" s="21">
        <v>119.42007876080152</v>
      </c>
      <c r="AI94" s="21">
        <v>118.63072918163482</v>
      </c>
      <c r="AJ94" s="21">
        <v>119.8449545294531</v>
      </c>
      <c r="AK94" s="51">
        <v>119.65581158727787</v>
      </c>
      <c r="AL94" s="51">
        <v>117.24122065614836</v>
      </c>
      <c r="AM94" s="51">
        <v>112.73714896818949</v>
      </c>
      <c r="AN94" s="51">
        <v>108.15982863824604</v>
      </c>
      <c r="AO94" s="51">
        <v>101.86040786781309</v>
      </c>
      <c r="AP94" s="51">
        <v>94.116531064703835</v>
      </c>
      <c r="AQ94" s="51">
        <v>86.796375989142504</v>
      </c>
      <c r="AR94" s="51">
        <v>81.994234634985261</v>
      </c>
      <c r="AS94" s="51">
        <v>79.123652386775177</v>
      </c>
      <c r="AT94" s="51">
        <v>78.46974740338834</v>
      </c>
      <c r="AU94" s="51">
        <v>79.842566997158386</v>
      </c>
      <c r="AV94" s="51">
        <v>82.07182945098414</v>
      </c>
      <c r="AW94" s="51">
        <v>83.131837699292007</v>
      </c>
      <c r="AX94" s="51">
        <v>83.903351382556636</v>
      </c>
      <c r="AY94" s="51">
        <v>84.492015183284664</v>
      </c>
      <c r="AZ94" s="51">
        <v>86.086308384790129</v>
      </c>
      <c r="BA94" s="51">
        <v>88.345987202706695</v>
      </c>
      <c r="BB94" s="51">
        <v>89.973438807781633</v>
      </c>
      <c r="BC94" s="51">
        <v>92.656730397596519</v>
      </c>
      <c r="BD94" s="51">
        <v>95.918438344387582</v>
      </c>
      <c r="BE94" s="51">
        <v>98.135957815824369</v>
      </c>
      <c r="BF94" s="51">
        <v>97.199986290556879</v>
      </c>
      <c r="BG94" s="51">
        <v>96.217216194041058</v>
      </c>
      <c r="BH94" s="51">
        <v>96.680967955444331</v>
      </c>
      <c r="BI94" s="39">
        <v>99.322264133784913</v>
      </c>
      <c r="BJ94" s="209"/>
      <c r="BK94" s="51"/>
      <c r="BL94" s="51"/>
      <c r="BM94" s="51"/>
      <c r="BN94" s="51"/>
      <c r="BO94" s="51"/>
      <c r="BP94" s="51"/>
    </row>
    <row r="95" spans="1:68" x14ac:dyDescent="0.2">
      <c r="A95" s="20" t="str">
        <f t="shared" si="1"/>
        <v>bue_gg_QU_22</v>
      </c>
      <c r="B95" s="19" t="s">
        <v>3508</v>
      </c>
      <c r="C95" s="19" t="s">
        <v>503</v>
      </c>
      <c r="D95" s="19">
        <v>22</v>
      </c>
      <c r="E95" s="21">
        <v>100</v>
      </c>
      <c r="F95" s="21">
        <v>104.24534536688161</v>
      </c>
      <c r="G95" s="21">
        <v>106.40499128154686</v>
      </c>
      <c r="H95" s="21">
        <v>108.9816844508161</v>
      </c>
      <c r="I95" s="21">
        <v>111.63296485730568</v>
      </c>
      <c r="J95" s="21">
        <v>114.09744338160253</v>
      </c>
      <c r="K95" s="21">
        <v>114.45341239202799</v>
      </c>
      <c r="L95" s="21">
        <v>110.15980770353286</v>
      </c>
      <c r="M95" s="21">
        <v>110.02534289763628</v>
      </c>
      <c r="N95" s="21">
        <v>111.37374025984091</v>
      </c>
      <c r="O95" s="21">
        <v>110.05703987925149</v>
      </c>
      <c r="P95" s="21">
        <v>108.26233668535728</v>
      </c>
      <c r="Q95" s="21">
        <v>106.67053684777549</v>
      </c>
      <c r="R95" s="21">
        <v>106.59185463035236</v>
      </c>
      <c r="S95" s="21">
        <v>109.91210752141507</v>
      </c>
      <c r="T95" s="21">
        <v>114.07982159070356</v>
      </c>
      <c r="U95" s="21">
        <v>118.47248803155247</v>
      </c>
      <c r="V95" s="21">
        <v>120.01986232885427</v>
      </c>
      <c r="W95" s="21">
        <v>119.69396003474164</v>
      </c>
      <c r="X95" s="21">
        <v>120.5562953502526</v>
      </c>
      <c r="Y95" s="21">
        <v>121.23510817192935</v>
      </c>
      <c r="Z95" s="21">
        <v>123.35567919654731</v>
      </c>
      <c r="AA95" s="21">
        <v>124.56458047859194</v>
      </c>
      <c r="AB95" s="21">
        <v>124.74873743004896</v>
      </c>
      <c r="AC95" s="21">
        <v>123.93336048028209</v>
      </c>
      <c r="AD95" s="21">
        <v>121.08335827462007</v>
      </c>
      <c r="AE95" s="21">
        <v>120.12128580750941</v>
      </c>
      <c r="AF95" s="21">
        <v>120.1327548134924</v>
      </c>
      <c r="AG95" s="21">
        <v>120.13786932251628</v>
      </c>
      <c r="AH95" s="21">
        <v>116.26786285160527</v>
      </c>
      <c r="AI95" s="21">
        <v>112.78522767977603</v>
      </c>
      <c r="AJ95" s="21">
        <v>113.08800504851403</v>
      </c>
      <c r="AK95" s="51">
        <v>114.43164408310025</v>
      </c>
      <c r="AL95" s="51">
        <v>114.27064098360057</v>
      </c>
      <c r="AM95" s="51">
        <v>114.305298485422</v>
      </c>
      <c r="AN95" s="51">
        <v>112.89139508011279</v>
      </c>
      <c r="AO95" s="51">
        <v>110.41060448368107</v>
      </c>
      <c r="AP95" s="51">
        <v>104.46618801458162</v>
      </c>
      <c r="AQ95" s="51">
        <v>98.870099189057484</v>
      </c>
      <c r="AR95" s="51">
        <v>93.777301174842876</v>
      </c>
      <c r="AS95" s="51">
        <v>91.288902662561426</v>
      </c>
      <c r="AT95" s="51">
        <v>91.570568563854081</v>
      </c>
      <c r="AU95" s="51">
        <v>94.701876097508531</v>
      </c>
      <c r="AV95" s="51">
        <v>98.163748219715629</v>
      </c>
      <c r="AW95" s="51">
        <v>101.78280118946435</v>
      </c>
      <c r="AX95" s="51">
        <v>105.11007314139084</v>
      </c>
      <c r="AY95" s="51">
        <v>108.83839767137601</v>
      </c>
      <c r="AZ95" s="51">
        <v>111.16330847097295</v>
      </c>
      <c r="BA95" s="51">
        <v>110.86156780616848</v>
      </c>
      <c r="BB95" s="51">
        <v>107.31199514713974</v>
      </c>
      <c r="BC95" s="51">
        <v>104.61188749029469</v>
      </c>
      <c r="BD95" s="51">
        <v>104.60703285978484</v>
      </c>
      <c r="BE95" s="51">
        <v>106.39077213302237</v>
      </c>
      <c r="BF95" s="51">
        <v>106.94348032757627</v>
      </c>
      <c r="BG95" s="51">
        <v>108.24331664555621</v>
      </c>
      <c r="BH95" s="51">
        <v>110.70457612355771</v>
      </c>
      <c r="BI95" s="39">
        <v>114.78825061110591</v>
      </c>
      <c r="BJ95" s="209"/>
      <c r="BK95" s="51"/>
      <c r="BL95" s="51"/>
      <c r="BM95" s="51"/>
      <c r="BN95" s="51"/>
      <c r="BO95" s="51"/>
      <c r="BP95" s="51"/>
    </row>
    <row r="96" spans="1:68" x14ac:dyDescent="0.2">
      <c r="A96" s="20" t="str">
        <f t="shared" si="1"/>
        <v>bue_gg_QU_24</v>
      </c>
      <c r="B96" s="19" t="s">
        <v>3508</v>
      </c>
      <c r="C96" s="19" t="s">
        <v>503</v>
      </c>
      <c r="D96" s="19">
        <v>24</v>
      </c>
      <c r="E96" s="21">
        <v>100</v>
      </c>
      <c r="F96" s="21">
        <v>102.8848832258203</v>
      </c>
      <c r="G96" s="21">
        <v>101.8962711383441</v>
      </c>
      <c r="H96" s="21">
        <v>100.25787442864488</v>
      </c>
      <c r="I96" s="21">
        <v>98.121819315433854</v>
      </c>
      <c r="J96" s="21">
        <v>98.148520042983606</v>
      </c>
      <c r="K96" s="21">
        <v>97.350086287083514</v>
      </c>
      <c r="L96" s="21">
        <v>92.888160304240088</v>
      </c>
      <c r="M96" s="21">
        <v>91.929959551326036</v>
      </c>
      <c r="N96" s="21">
        <v>91.291030875850836</v>
      </c>
      <c r="O96" s="21">
        <v>89.836093960790393</v>
      </c>
      <c r="P96" s="21">
        <v>88.554760751605144</v>
      </c>
      <c r="Q96" s="21">
        <v>87.741115527712552</v>
      </c>
      <c r="R96" s="21">
        <v>86.264486464631702</v>
      </c>
      <c r="S96" s="21">
        <v>87.868506765920941</v>
      </c>
      <c r="T96" s="21">
        <v>93.589472102664274</v>
      </c>
      <c r="U96" s="21">
        <v>101.13076707782891</v>
      </c>
      <c r="V96" s="21">
        <v>106.3851367211244</v>
      </c>
      <c r="W96" s="21">
        <v>107.55301949031218</v>
      </c>
      <c r="X96" s="21">
        <v>108.0557273194075</v>
      </c>
      <c r="Y96" s="21">
        <v>104.45855771003205</v>
      </c>
      <c r="Z96" s="21">
        <v>99.829094997908371</v>
      </c>
      <c r="AA96" s="21">
        <v>98.063229068182693</v>
      </c>
      <c r="AB96" s="21">
        <v>101.59073763467249</v>
      </c>
      <c r="AC96" s="21">
        <v>107.75433878638971</v>
      </c>
      <c r="AD96" s="21">
        <v>110.91437953700841</v>
      </c>
      <c r="AE96" s="21">
        <v>113.686814255009</v>
      </c>
      <c r="AF96" s="21">
        <v>116.86461676854128</v>
      </c>
      <c r="AG96" s="21">
        <v>120.58069360267308</v>
      </c>
      <c r="AH96" s="21">
        <v>121.76125083308716</v>
      </c>
      <c r="AI96" s="21">
        <v>123.94724164530062</v>
      </c>
      <c r="AJ96" s="21">
        <v>127.82338737371735</v>
      </c>
      <c r="AK96" s="51">
        <v>128.24948479490075</v>
      </c>
      <c r="AL96" s="51">
        <v>124.37202861808522</v>
      </c>
      <c r="AM96" s="51">
        <v>116.9213253025585</v>
      </c>
      <c r="AN96" s="51">
        <v>110.4534374685406</v>
      </c>
      <c r="AO96" s="51">
        <v>104.62631658700286</v>
      </c>
      <c r="AP96" s="51">
        <v>98.612227500352034</v>
      </c>
      <c r="AQ96" s="51">
        <v>92.885982644923004</v>
      </c>
      <c r="AR96" s="51">
        <v>87.560185489045338</v>
      </c>
      <c r="AS96" s="51">
        <v>84.923574847925622</v>
      </c>
      <c r="AT96" s="51">
        <v>84.897694711167432</v>
      </c>
      <c r="AU96" s="51">
        <v>87.351417769760346</v>
      </c>
      <c r="AV96" s="51">
        <v>90.56387985138754</v>
      </c>
      <c r="AW96" s="51">
        <v>93.615479161106691</v>
      </c>
      <c r="AX96" s="51">
        <v>92.908529139417169</v>
      </c>
      <c r="AY96" s="51">
        <v>91.855801971747326</v>
      </c>
      <c r="AZ96" s="51">
        <v>88.731385178204548</v>
      </c>
      <c r="BA96" s="51">
        <v>88.427002372638981</v>
      </c>
      <c r="BB96" s="51">
        <v>85.696427521268859</v>
      </c>
      <c r="BC96" s="51">
        <v>85.68843753596714</v>
      </c>
      <c r="BD96" s="51">
        <v>87.065702925588752</v>
      </c>
      <c r="BE96" s="51">
        <v>88.374105043289603</v>
      </c>
      <c r="BF96" s="51">
        <v>89.747927278199995</v>
      </c>
      <c r="BG96" s="51">
        <v>91.190440634832058</v>
      </c>
      <c r="BH96" s="51">
        <v>92.745686942210639</v>
      </c>
      <c r="BI96" s="39">
        <v>91.444905232659934</v>
      </c>
      <c r="BJ96" s="209"/>
      <c r="BK96" s="51"/>
      <c r="BL96" s="51"/>
      <c r="BM96" s="51"/>
      <c r="BN96" s="51"/>
      <c r="BO96" s="51"/>
      <c r="BP96" s="51"/>
    </row>
    <row r="97" spans="1:68" x14ac:dyDescent="0.2">
      <c r="A97" s="20" t="str">
        <f t="shared" si="1"/>
        <v>bue_gg_QU_25</v>
      </c>
      <c r="B97" s="19" t="s">
        <v>3508</v>
      </c>
      <c r="C97" s="19" t="s">
        <v>503</v>
      </c>
      <c r="D97" s="19">
        <v>25</v>
      </c>
      <c r="E97" s="21">
        <v>100</v>
      </c>
      <c r="F97" s="21">
        <v>116.12055066779772</v>
      </c>
      <c r="G97" s="21">
        <v>125.26196437030016</v>
      </c>
      <c r="H97" s="21">
        <v>132.03394975845936</v>
      </c>
      <c r="I97" s="21">
        <v>135.20064589657014</v>
      </c>
      <c r="J97" s="21">
        <v>136.25315013408775</v>
      </c>
      <c r="K97" s="21">
        <v>131.61268648931267</v>
      </c>
      <c r="L97" s="21">
        <v>121.98872279347957</v>
      </c>
      <c r="M97" s="21">
        <v>118.16636326100689</v>
      </c>
      <c r="N97" s="21">
        <v>116.52630781978705</v>
      </c>
      <c r="O97" s="21">
        <v>117.37075993218626</v>
      </c>
      <c r="P97" s="21">
        <v>123.58188028041297</v>
      </c>
      <c r="Q97" s="21">
        <v>133.35073932931451</v>
      </c>
      <c r="R97" s="21">
        <v>142.30449443513021</v>
      </c>
      <c r="S97" s="21">
        <v>149.40510496281473</v>
      </c>
      <c r="T97" s="21">
        <v>155.37550119483302</v>
      </c>
      <c r="U97" s="21">
        <v>157.08513409894076</v>
      </c>
      <c r="V97" s="21">
        <v>154.84070623496348</v>
      </c>
      <c r="W97" s="21">
        <v>151.52571793583692</v>
      </c>
      <c r="X97" s="21">
        <v>150.92466595977757</v>
      </c>
      <c r="Y97" s="21">
        <v>151.78105047489191</v>
      </c>
      <c r="Z97" s="21">
        <v>150.60685481467237</v>
      </c>
      <c r="AA97" s="21">
        <v>149.1125424538867</v>
      </c>
      <c r="AB97" s="21">
        <v>145.60422701698334</v>
      </c>
      <c r="AC97" s="21">
        <v>143.6960724840412</v>
      </c>
      <c r="AD97" s="21">
        <v>143.01464702939731</v>
      </c>
      <c r="AE97" s="21">
        <v>145.19382990542798</v>
      </c>
      <c r="AF97" s="21">
        <v>148.34002279513547</v>
      </c>
      <c r="AG97" s="21">
        <v>146.79643501015275</v>
      </c>
      <c r="AH97" s="21">
        <v>139.72530757474144</v>
      </c>
      <c r="AI97" s="21">
        <v>132.65079242620209</v>
      </c>
      <c r="AJ97" s="21">
        <v>130.72151222249028</v>
      </c>
      <c r="AK97" s="51">
        <v>132.51542212128558</v>
      </c>
      <c r="AL97" s="51">
        <v>135.9406280304905</v>
      </c>
      <c r="AM97" s="51">
        <v>142.0841930017676</v>
      </c>
      <c r="AN97" s="51">
        <v>145.79066436347807</v>
      </c>
      <c r="AO97" s="51">
        <v>142.3131231340295</v>
      </c>
      <c r="AP97" s="51">
        <v>133.72072863556636</v>
      </c>
      <c r="AQ97" s="51">
        <v>124.2814463412837</v>
      </c>
      <c r="AR97" s="51">
        <v>117.96543050707741</v>
      </c>
      <c r="AS97" s="51">
        <v>115.12788349376717</v>
      </c>
      <c r="AT97" s="51">
        <v>116.04143138609976</v>
      </c>
      <c r="AU97" s="51">
        <v>120.73259387685657</v>
      </c>
      <c r="AV97" s="51">
        <v>126.26975482595414</v>
      </c>
      <c r="AW97" s="51">
        <v>127.99971862566487</v>
      </c>
      <c r="AX97" s="51">
        <v>129.23054814988521</v>
      </c>
      <c r="AY97" s="51">
        <v>127.57834846261478</v>
      </c>
      <c r="AZ97" s="51">
        <v>127.5493026825409</v>
      </c>
      <c r="BA97" s="51">
        <v>124.13666818820172</v>
      </c>
      <c r="BB97" s="51">
        <v>119.93710653722583</v>
      </c>
      <c r="BC97" s="51">
        <v>116.1401466795736</v>
      </c>
      <c r="BD97" s="51">
        <v>113.02084424691763</v>
      </c>
      <c r="BE97" s="51">
        <v>111.21553361780559</v>
      </c>
      <c r="BF97" s="51">
        <v>108.97810437606637</v>
      </c>
      <c r="BG97" s="51">
        <v>109.95168566591701</v>
      </c>
      <c r="BH97" s="51">
        <v>110.57570692490867</v>
      </c>
      <c r="BI97" s="39">
        <v>111.12972616540593</v>
      </c>
      <c r="BJ97" s="209"/>
      <c r="BK97" s="51"/>
      <c r="BL97" s="51"/>
      <c r="BM97" s="51"/>
      <c r="BN97" s="51"/>
      <c r="BO97" s="51"/>
      <c r="BP97" s="51"/>
    </row>
    <row r="98" spans="1:68" x14ac:dyDescent="0.2">
      <c r="A98" s="20" t="str">
        <f t="shared" si="1"/>
        <v>bueL_gg_QU_1</v>
      </c>
      <c r="B98" s="19" t="s">
        <v>3612</v>
      </c>
      <c r="C98" s="19" t="s">
        <v>503</v>
      </c>
      <c r="D98" s="19">
        <v>1</v>
      </c>
      <c r="E98" s="21">
        <v>100</v>
      </c>
      <c r="F98" s="21">
        <v>103.03818765334877</v>
      </c>
      <c r="G98" s="21">
        <v>103.50119175583097</v>
      </c>
      <c r="H98" s="21">
        <v>106.42282144760986</v>
      </c>
      <c r="I98" s="21">
        <v>112.98167064673073</v>
      </c>
      <c r="J98" s="21">
        <v>120.08216084063831</v>
      </c>
      <c r="K98" s="21">
        <v>120.92505464284875</v>
      </c>
      <c r="L98" s="21">
        <v>112.01411508107213</v>
      </c>
      <c r="M98" s="21">
        <v>108.77152169521129</v>
      </c>
      <c r="N98" s="21">
        <v>108.93685991897011</v>
      </c>
      <c r="O98" s="21">
        <v>106.34468643010273</v>
      </c>
      <c r="P98" s="21">
        <v>103.86616298118365</v>
      </c>
      <c r="Q98" s="21">
        <v>101.30806777514078</v>
      </c>
      <c r="R98" s="21">
        <v>99.152116971860849</v>
      </c>
      <c r="S98" s="21">
        <v>99.582814114333289</v>
      </c>
      <c r="T98" s="21">
        <v>104.12169105827398</v>
      </c>
      <c r="U98" s="21">
        <v>112.44534854073022</v>
      </c>
      <c r="V98" s="21">
        <v>124.34153780539218</v>
      </c>
      <c r="W98" s="21">
        <v>133.79650472741477</v>
      </c>
      <c r="X98" s="21">
        <v>140.63096683621188</v>
      </c>
      <c r="Y98" s="21">
        <v>138.94069680100097</v>
      </c>
      <c r="Z98" s="21">
        <v>134.27965762691753</v>
      </c>
      <c r="AA98" s="21">
        <v>130.28261357106854</v>
      </c>
      <c r="AB98" s="21">
        <v>128.13717753683193</v>
      </c>
      <c r="AC98" s="21">
        <v>126.62663280291076</v>
      </c>
      <c r="AD98" s="21">
        <v>123.90330762061456</v>
      </c>
      <c r="AE98" s="21">
        <v>124.06055680351828</v>
      </c>
      <c r="AF98" s="21">
        <v>124.45257022384703</v>
      </c>
      <c r="AG98" s="21">
        <v>125.64019296790752</v>
      </c>
      <c r="AH98" s="21">
        <v>122.54009266183262</v>
      </c>
      <c r="AI98" s="21">
        <v>123.17672576291606</v>
      </c>
      <c r="AJ98" s="21">
        <v>126.83279017687356</v>
      </c>
      <c r="AK98" s="51">
        <v>127.93894191212537</v>
      </c>
      <c r="AL98" s="51">
        <v>127.86026073675045</v>
      </c>
      <c r="AM98" s="51">
        <v>129.39366537566764</v>
      </c>
      <c r="AN98" s="51">
        <v>128.27971982002973</v>
      </c>
      <c r="AO98" s="51">
        <v>122.48014322522668</v>
      </c>
      <c r="AP98" s="51">
        <v>110.76173080675795</v>
      </c>
      <c r="AQ98" s="51">
        <v>97.599685373705469</v>
      </c>
      <c r="AR98" s="51">
        <v>84.920787919814643</v>
      </c>
      <c r="AS98" s="51">
        <v>77.328455503928083</v>
      </c>
      <c r="AT98" s="51">
        <v>77.398900028213305</v>
      </c>
      <c r="AU98" s="51">
        <v>85.131796750154095</v>
      </c>
      <c r="AV98" s="51">
        <v>92.057053914244719</v>
      </c>
      <c r="AW98" s="51">
        <v>100.35031352905888</v>
      </c>
      <c r="AX98" s="51">
        <v>107.00334297818635</v>
      </c>
      <c r="AY98" s="51">
        <v>113.33452184148776</v>
      </c>
      <c r="AZ98" s="51">
        <v>114.48115716025366</v>
      </c>
      <c r="BA98" s="51">
        <v>113.22043883463535</v>
      </c>
      <c r="BB98" s="51">
        <v>107.22716866683653</v>
      </c>
      <c r="BC98" s="51">
        <v>106.51230184757618</v>
      </c>
      <c r="BD98" s="51">
        <v>108.12562260808961</v>
      </c>
      <c r="BE98" s="51">
        <v>114.47356069560296</v>
      </c>
      <c r="BF98" s="51">
        <v>117.57391644005459</v>
      </c>
      <c r="BG98" s="51">
        <v>123.25568202093945</v>
      </c>
      <c r="BH98" s="51">
        <v>132.10836524048699</v>
      </c>
      <c r="BI98" s="39">
        <v>145.31073029498157</v>
      </c>
      <c r="BJ98" s="209"/>
      <c r="BK98" s="51"/>
      <c r="BL98" s="51"/>
      <c r="BM98" s="51"/>
      <c r="BN98" s="51"/>
      <c r="BO98" s="51"/>
      <c r="BP98" s="51"/>
    </row>
    <row r="99" spans="1:68" x14ac:dyDescent="0.2">
      <c r="A99" s="20" t="str">
        <f t="shared" si="1"/>
        <v>bueL_gg_QU_2</v>
      </c>
      <c r="B99" s="19" t="s">
        <v>3612</v>
      </c>
      <c r="C99" s="19" t="s">
        <v>503</v>
      </c>
      <c r="D99" s="19">
        <v>2</v>
      </c>
      <c r="E99" s="21">
        <v>100</v>
      </c>
      <c r="F99" s="21">
        <v>92.958719506867837</v>
      </c>
      <c r="G99" s="21">
        <v>77.467479059936053</v>
      </c>
      <c r="H99" s="21">
        <v>66.327053334765012</v>
      </c>
      <c r="I99" s="21">
        <v>65.131324980785053</v>
      </c>
      <c r="J99" s="21">
        <v>74.984884050758737</v>
      </c>
      <c r="K99" s="21">
        <v>79.399818878021279</v>
      </c>
      <c r="L99" s="21">
        <v>72.664513678250231</v>
      </c>
      <c r="M99" s="21">
        <v>71.548492850377272</v>
      </c>
      <c r="N99" s="21">
        <v>75.217617711004564</v>
      </c>
      <c r="O99" s="21">
        <v>76.608939327985865</v>
      </c>
      <c r="P99" s="21">
        <v>75.494381023527737</v>
      </c>
      <c r="Q99" s="21">
        <v>71.463512542485319</v>
      </c>
      <c r="R99" s="21">
        <v>68.789173016135038</v>
      </c>
      <c r="S99" s="21">
        <v>68.49970884237807</v>
      </c>
      <c r="T99" s="21">
        <v>70.610130129945176</v>
      </c>
      <c r="U99" s="21">
        <v>69.459470589616274</v>
      </c>
      <c r="V99" s="21">
        <v>68.047750619744235</v>
      </c>
      <c r="W99" s="21">
        <v>68.312005508324944</v>
      </c>
      <c r="X99" s="21">
        <v>78.156597000518346</v>
      </c>
      <c r="Y99" s="21">
        <v>89.037001457519992</v>
      </c>
      <c r="Z99" s="21">
        <v>98.228152882960742</v>
      </c>
      <c r="AA99" s="21">
        <v>99.589569744855041</v>
      </c>
      <c r="AB99" s="21">
        <v>96.735570763233213</v>
      </c>
      <c r="AC99" s="21">
        <v>90.97896314017629</v>
      </c>
      <c r="AD99" s="21">
        <v>85.129677717570544</v>
      </c>
      <c r="AE99" s="21">
        <v>83.748901664159163</v>
      </c>
      <c r="AF99" s="21">
        <v>86.501486193201572</v>
      </c>
      <c r="AG99" s="21">
        <v>93.109436393509554</v>
      </c>
      <c r="AH99" s="21">
        <v>104.29677833032933</v>
      </c>
      <c r="AI99" s="21">
        <v>119.74306542598511</v>
      </c>
      <c r="AJ99" s="21">
        <v>127.11926378110813</v>
      </c>
      <c r="AK99" s="51">
        <v>118.14518162039137</v>
      </c>
      <c r="AL99" s="51">
        <v>104.0948731241693</v>
      </c>
      <c r="AM99" s="51">
        <v>101.64630102811539</v>
      </c>
      <c r="AN99" s="51">
        <v>99.947310669608612</v>
      </c>
      <c r="AO99" s="51">
        <v>94.647549176387599</v>
      </c>
      <c r="AP99" s="51">
        <v>85.644293522291306</v>
      </c>
      <c r="AQ99" s="51">
        <v>74.695035002418877</v>
      </c>
      <c r="AR99" s="51">
        <v>63.048884075390738</v>
      </c>
      <c r="AS99" s="51">
        <v>53.51273107388861</v>
      </c>
      <c r="AT99" s="51">
        <v>52.637179885376646</v>
      </c>
      <c r="AU99" s="51">
        <v>60.179220698247143</v>
      </c>
      <c r="AV99" s="51">
        <v>68.577568970487405</v>
      </c>
      <c r="AW99" s="51">
        <v>78.639345189779718</v>
      </c>
      <c r="AX99" s="51">
        <v>86.609405026231045</v>
      </c>
      <c r="AY99" s="51">
        <v>96.509433350847942</v>
      </c>
      <c r="AZ99" s="51">
        <v>107.29501765654037</v>
      </c>
      <c r="BA99" s="51">
        <v>107.79200561598712</v>
      </c>
      <c r="BB99" s="51">
        <v>99.217987805572761</v>
      </c>
      <c r="BC99" s="51">
        <v>87.503367931404057</v>
      </c>
      <c r="BD99" s="51">
        <v>85.288277347474818</v>
      </c>
      <c r="BE99" s="51">
        <v>87.806278721983816</v>
      </c>
      <c r="BF99" s="51">
        <v>86.67285529186158</v>
      </c>
      <c r="BG99" s="51">
        <v>87.964917562067285</v>
      </c>
      <c r="BH99" s="51">
        <v>86.92195232564201</v>
      </c>
      <c r="BI99" s="39">
        <v>86.732699594907388</v>
      </c>
      <c r="BJ99" s="209"/>
      <c r="BK99" s="51"/>
      <c r="BL99" s="51"/>
      <c r="BM99" s="51"/>
      <c r="BN99" s="51"/>
      <c r="BO99" s="51"/>
      <c r="BP99" s="51"/>
    </row>
    <row r="100" spans="1:68" x14ac:dyDescent="0.2">
      <c r="A100" s="20" t="str">
        <f t="shared" si="1"/>
        <v>bueL_gg_QU_3</v>
      </c>
      <c r="B100" s="19" t="s">
        <v>3612</v>
      </c>
      <c r="C100" s="19" t="s">
        <v>503</v>
      </c>
      <c r="D100" s="19">
        <v>3</v>
      </c>
      <c r="E100" s="21">
        <v>100</v>
      </c>
      <c r="F100" s="21">
        <v>113.74966309157848</v>
      </c>
      <c r="G100" s="21">
        <v>114.74857429854769</v>
      </c>
      <c r="H100" s="21">
        <v>108.21296649200853</v>
      </c>
      <c r="I100" s="21">
        <v>108.50232184816974</v>
      </c>
      <c r="J100" s="21">
        <v>112.64199131577725</v>
      </c>
      <c r="K100" s="21">
        <v>107.93631570011053</v>
      </c>
      <c r="L100" s="21">
        <v>91.932839161403763</v>
      </c>
      <c r="M100" s="21">
        <v>81.173379307233148</v>
      </c>
      <c r="N100" s="21">
        <v>77.533818481460216</v>
      </c>
      <c r="O100" s="21">
        <v>74.414432385002883</v>
      </c>
      <c r="P100" s="21">
        <v>74.350672095196344</v>
      </c>
      <c r="Q100" s="21">
        <v>76.342795265353189</v>
      </c>
      <c r="R100" s="21">
        <v>79.731233161999739</v>
      </c>
      <c r="S100" s="21">
        <v>79.999216353979918</v>
      </c>
      <c r="T100" s="21">
        <v>79.874901598994015</v>
      </c>
      <c r="U100" s="21">
        <v>80.93092397802458</v>
      </c>
      <c r="V100" s="21">
        <v>88.528847078603164</v>
      </c>
      <c r="W100" s="21">
        <v>96.865415920125017</v>
      </c>
      <c r="X100" s="21">
        <v>108.62639913466474</v>
      </c>
      <c r="Y100" s="21">
        <v>117.57195592109868</v>
      </c>
      <c r="Z100" s="21">
        <v>130.26369688571941</v>
      </c>
      <c r="AA100" s="21">
        <v>141.09974032820517</v>
      </c>
      <c r="AB100" s="21">
        <v>150.70059141527653</v>
      </c>
      <c r="AC100" s="21">
        <v>153.724990115374</v>
      </c>
      <c r="AD100" s="21">
        <v>150.29107700272013</v>
      </c>
      <c r="AE100" s="21">
        <v>153.07824468040894</v>
      </c>
      <c r="AF100" s="21">
        <v>159.94927673034377</v>
      </c>
      <c r="AG100" s="21">
        <v>165.52836145553928</v>
      </c>
      <c r="AH100" s="21">
        <v>152.46616964511509</v>
      </c>
      <c r="AI100" s="21">
        <v>147.08097794273917</v>
      </c>
      <c r="AJ100" s="21">
        <v>151.33213886682404</v>
      </c>
      <c r="AK100" s="51">
        <v>154.42860925390957</v>
      </c>
      <c r="AL100" s="51">
        <v>148.72342876004635</v>
      </c>
      <c r="AM100" s="51">
        <v>144.58185954451156</v>
      </c>
      <c r="AN100" s="51">
        <v>141.17905480416556</v>
      </c>
      <c r="AO100" s="51">
        <v>131.44284667728138</v>
      </c>
      <c r="AP100" s="51">
        <v>108.27150247501527</v>
      </c>
      <c r="AQ100" s="51">
        <v>90.852001325074113</v>
      </c>
      <c r="AR100" s="51">
        <v>76.189865557213807</v>
      </c>
      <c r="AS100" s="51">
        <v>72.27804710662447</v>
      </c>
      <c r="AT100" s="51">
        <v>73.753913777565572</v>
      </c>
      <c r="AU100" s="51">
        <v>83.693751135396184</v>
      </c>
      <c r="AV100" s="51">
        <v>92.720878348454107</v>
      </c>
      <c r="AW100" s="51">
        <v>101.75049898066645</v>
      </c>
      <c r="AX100" s="51">
        <v>111.86048251222655</v>
      </c>
      <c r="AY100" s="51">
        <v>122.22898014642657</v>
      </c>
      <c r="AZ100" s="51">
        <v>132.7644524158413</v>
      </c>
      <c r="BA100" s="51">
        <v>126.47004682377433</v>
      </c>
      <c r="BB100" s="51">
        <v>112.11608747123579</v>
      </c>
      <c r="BC100" s="51">
        <v>99.060198324028704</v>
      </c>
      <c r="BD100" s="51">
        <v>93.153530827147563</v>
      </c>
      <c r="BE100" s="51">
        <v>90.415321779767339</v>
      </c>
      <c r="BF100" s="51">
        <v>80.175014445168131</v>
      </c>
      <c r="BG100" s="51">
        <v>80.025623809481317</v>
      </c>
      <c r="BH100" s="51">
        <v>88.601651706718073</v>
      </c>
      <c r="BI100" s="39">
        <v>105.38039483732457</v>
      </c>
      <c r="BJ100" s="209"/>
      <c r="BK100" s="51"/>
      <c r="BL100" s="51"/>
      <c r="BM100" s="51"/>
      <c r="BN100" s="51"/>
      <c r="BO100" s="51"/>
      <c r="BP100" s="51"/>
    </row>
    <row r="101" spans="1:68" x14ac:dyDescent="0.2">
      <c r="A101" s="20" t="str">
        <f t="shared" si="1"/>
        <v>bueL_gg_QU_5</v>
      </c>
      <c r="B101" s="19" t="s">
        <v>3612</v>
      </c>
      <c r="C101" s="19" t="s">
        <v>503</v>
      </c>
      <c r="D101" s="19">
        <v>5</v>
      </c>
      <c r="E101" s="21">
        <v>100</v>
      </c>
      <c r="F101" s="21">
        <v>94.499175322070229</v>
      </c>
      <c r="G101" s="21">
        <v>117.68178823855742</v>
      </c>
      <c r="H101" s="21">
        <v>161.83466487037137</v>
      </c>
      <c r="I101" s="21">
        <v>208.39157260055057</v>
      </c>
      <c r="J101" s="21">
        <v>239.25962248076974</v>
      </c>
      <c r="K101" s="21">
        <v>246.13920299294531</v>
      </c>
      <c r="L101" s="21">
        <v>231.79129291998734</v>
      </c>
      <c r="M101" s="21">
        <v>226.16135950509468</v>
      </c>
      <c r="N101" s="21">
        <v>238.36114454400021</v>
      </c>
      <c r="O101" s="21">
        <v>243.00014363759726</v>
      </c>
      <c r="P101" s="21">
        <v>240.88569914362225</v>
      </c>
      <c r="Q101" s="21">
        <v>216.91473044836368</v>
      </c>
      <c r="R101" s="21">
        <v>190.65464073265073</v>
      </c>
      <c r="S101" s="21">
        <v>171.25745635976114</v>
      </c>
      <c r="T101" s="21">
        <v>176.52053604890958</v>
      </c>
      <c r="U101" s="21">
        <v>194.84291495168341</v>
      </c>
      <c r="V101" s="21">
        <v>219.78252937554007</v>
      </c>
      <c r="W101" s="21">
        <v>228.26886977022954</v>
      </c>
      <c r="X101" s="21">
        <v>252.96908819843813</v>
      </c>
      <c r="Y101" s="21">
        <v>280.16546390816455</v>
      </c>
      <c r="Z101" s="21">
        <v>325.88432055288973</v>
      </c>
      <c r="AA101" s="21">
        <v>359.35039483829286</v>
      </c>
      <c r="AB101" s="21">
        <v>392.1955254411908</v>
      </c>
      <c r="AC101" s="21">
        <v>405.34975754964177</v>
      </c>
      <c r="AD101" s="21">
        <v>406.90302480967983</v>
      </c>
      <c r="AE101" s="21">
        <v>400.22635304140232</v>
      </c>
      <c r="AF101" s="21">
        <v>376.44657094128843</v>
      </c>
      <c r="AG101" s="21">
        <v>340.51257159178539</v>
      </c>
      <c r="AH101" s="21">
        <v>293.9066289576694</v>
      </c>
      <c r="AI101" s="21">
        <v>260.04447812498421</v>
      </c>
      <c r="AJ101" s="21">
        <v>252.46817271512998</v>
      </c>
      <c r="AK101" s="51">
        <v>235.40039393023838</v>
      </c>
      <c r="AL101" s="51">
        <v>231.50401772520991</v>
      </c>
      <c r="AM101" s="51">
        <v>233.99472668406884</v>
      </c>
      <c r="AN101" s="51">
        <v>233.68219108423307</v>
      </c>
      <c r="AO101" s="51">
        <v>224.95480368702883</v>
      </c>
      <c r="AP101" s="51">
        <v>179.63780211361893</v>
      </c>
      <c r="AQ101" s="51">
        <v>134.17617233870087</v>
      </c>
      <c r="AR101" s="51">
        <v>96.939363470812751</v>
      </c>
      <c r="AS101" s="51">
        <v>89.667503727148073</v>
      </c>
      <c r="AT101" s="51">
        <v>86.544128937032283</v>
      </c>
      <c r="AU101" s="51">
        <v>91.626258273608244</v>
      </c>
      <c r="AV101" s="51">
        <v>93.596074566074222</v>
      </c>
      <c r="AW101" s="51">
        <v>111.02261714306478</v>
      </c>
      <c r="AX101" s="51">
        <v>130.02124845837244</v>
      </c>
      <c r="AY101" s="51">
        <v>150.92186860066977</v>
      </c>
      <c r="AZ101" s="51">
        <v>160.69233220954308</v>
      </c>
      <c r="BA101" s="51">
        <v>154.20589061343273</v>
      </c>
      <c r="BB101" s="51">
        <v>132.02909647442618</v>
      </c>
      <c r="BC101" s="51">
        <v>120.90136993559084</v>
      </c>
      <c r="BD101" s="51">
        <v>125.25152170582702</v>
      </c>
      <c r="BE101" s="51">
        <v>141.57277599283898</v>
      </c>
      <c r="BF101" s="51">
        <v>146.56999602707796</v>
      </c>
      <c r="BG101" s="51">
        <v>160.45458930565943</v>
      </c>
      <c r="BH101" s="51">
        <v>171.82984017307217</v>
      </c>
      <c r="BI101" s="39">
        <v>186.94213781902585</v>
      </c>
      <c r="BJ101" s="209"/>
      <c r="BK101" s="51"/>
      <c r="BL101" s="51"/>
      <c r="BM101" s="51"/>
      <c r="BN101" s="51"/>
      <c r="BO101" s="51"/>
      <c r="BP101" s="51"/>
    </row>
    <row r="102" spans="1:68" x14ac:dyDescent="0.2">
      <c r="A102" s="20" t="str">
        <f t="shared" si="1"/>
        <v>bueL_gg_QU_9</v>
      </c>
      <c r="B102" s="19" t="s">
        <v>3612</v>
      </c>
      <c r="C102" s="19" t="s">
        <v>503</v>
      </c>
      <c r="D102" s="19">
        <v>9</v>
      </c>
      <c r="E102" s="21">
        <v>100</v>
      </c>
      <c r="F102" s="21">
        <v>127.73612943177916</v>
      </c>
      <c r="G102" s="21">
        <v>122.97526882463029</v>
      </c>
      <c r="H102" s="21">
        <v>106.62893568236912</v>
      </c>
      <c r="I102" s="21">
        <v>92.884405984470277</v>
      </c>
      <c r="J102" s="21">
        <v>94.562847756974875</v>
      </c>
      <c r="K102" s="21">
        <v>91.830286539086003</v>
      </c>
      <c r="L102" s="21">
        <v>78.624384483104109</v>
      </c>
      <c r="M102" s="21">
        <v>72.445504165602173</v>
      </c>
      <c r="N102" s="21">
        <v>68.908425819135445</v>
      </c>
      <c r="O102" s="21">
        <v>64.816087349876156</v>
      </c>
      <c r="P102" s="21">
        <v>62.850864773901911</v>
      </c>
      <c r="Q102" s="21">
        <v>63.822282229604241</v>
      </c>
      <c r="R102" s="21">
        <v>66.829941228064172</v>
      </c>
      <c r="S102" s="21">
        <v>72.294948560168265</v>
      </c>
      <c r="T102" s="21">
        <v>77.617687751357678</v>
      </c>
      <c r="U102" s="21">
        <v>82.450142843659251</v>
      </c>
      <c r="V102" s="21">
        <v>91.049193008142382</v>
      </c>
      <c r="W102" s="21">
        <v>99.833847846755518</v>
      </c>
      <c r="X102" s="21">
        <v>110.06575872888713</v>
      </c>
      <c r="Y102" s="21">
        <v>112.75705527969039</v>
      </c>
      <c r="Z102" s="21">
        <v>111.25541275026428</v>
      </c>
      <c r="AA102" s="21">
        <v>109.12265677695905</v>
      </c>
      <c r="AB102" s="21">
        <v>107.83620056584978</v>
      </c>
      <c r="AC102" s="21">
        <v>107.3516716506558</v>
      </c>
      <c r="AD102" s="21">
        <v>101.19287692424582</v>
      </c>
      <c r="AE102" s="21">
        <v>96.234037998024903</v>
      </c>
      <c r="AF102" s="21">
        <v>94.010580329702989</v>
      </c>
      <c r="AG102" s="21">
        <v>96.577737568227533</v>
      </c>
      <c r="AH102" s="21">
        <v>89.021411585414782</v>
      </c>
      <c r="AI102" s="21">
        <v>84.095492309923486</v>
      </c>
      <c r="AJ102" s="21">
        <v>82.355067209035255</v>
      </c>
      <c r="AK102" s="51">
        <v>88.389377312145271</v>
      </c>
      <c r="AL102" s="51">
        <v>90.373189131450758</v>
      </c>
      <c r="AM102" s="51">
        <v>91.639329544120486</v>
      </c>
      <c r="AN102" s="51">
        <v>87.604542911800607</v>
      </c>
      <c r="AO102" s="51">
        <v>78.806133184159037</v>
      </c>
      <c r="AP102" s="51">
        <v>62.842116894687003</v>
      </c>
      <c r="AQ102" s="51">
        <v>47.247238087345302</v>
      </c>
      <c r="AR102" s="51">
        <v>36.884109016991623</v>
      </c>
      <c r="AS102" s="51">
        <v>33.827473405296182</v>
      </c>
      <c r="AT102" s="51">
        <v>35.979336588465259</v>
      </c>
      <c r="AU102" s="51">
        <v>39.523263603527717</v>
      </c>
      <c r="AV102" s="51">
        <v>41.550584611559657</v>
      </c>
      <c r="AW102" s="51">
        <v>39.893264363211983</v>
      </c>
      <c r="AX102" s="51">
        <v>36.345136064052916</v>
      </c>
      <c r="AY102" s="51">
        <v>30.893648931027869</v>
      </c>
      <c r="AZ102" s="51">
        <v>28.219867048101388</v>
      </c>
      <c r="BA102" s="51">
        <v>32.165940310493404</v>
      </c>
      <c r="BB102" s="51">
        <v>40.542003804407209</v>
      </c>
      <c r="BC102" s="51">
        <v>51.641379989057356</v>
      </c>
      <c r="BD102" s="51">
        <v>64.105279164013268</v>
      </c>
      <c r="BE102" s="51">
        <v>78.762161716246325</v>
      </c>
      <c r="BF102" s="51">
        <v>96.328347612906171</v>
      </c>
      <c r="BG102" s="51">
        <v>114.49216072560841</v>
      </c>
      <c r="BH102" s="51">
        <v>135.84518458486065</v>
      </c>
      <c r="BI102" s="39">
        <v>158.87683381544051</v>
      </c>
      <c r="BJ102" s="209"/>
      <c r="BK102" s="51"/>
      <c r="BL102" s="51"/>
      <c r="BM102" s="51"/>
      <c r="BN102" s="51"/>
      <c r="BO102" s="51"/>
      <c r="BP102" s="51"/>
    </row>
    <row r="103" spans="1:68" x14ac:dyDescent="0.2">
      <c r="A103" s="20" t="str">
        <f t="shared" si="1"/>
        <v>bueL_gg_QU_10</v>
      </c>
      <c r="B103" s="19" t="s">
        <v>3612</v>
      </c>
      <c r="C103" s="19" t="s">
        <v>503</v>
      </c>
      <c r="D103" s="19">
        <v>10</v>
      </c>
      <c r="E103" s="21">
        <v>100</v>
      </c>
      <c r="F103" s="21">
        <v>105.79625921309976</v>
      </c>
      <c r="G103" s="21">
        <v>93.184990174249535</v>
      </c>
      <c r="H103" s="21">
        <v>76.040105866043021</v>
      </c>
      <c r="I103" s="21">
        <v>67.916240728552552</v>
      </c>
      <c r="J103" s="21">
        <v>72.505636386551089</v>
      </c>
      <c r="K103" s="21">
        <v>71.395396600897158</v>
      </c>
      <c r="L103" s="21">
        <v>62.752237050314385</v>
      </c>
      <c r="M103" s="21">
        <v>58.342552267857911</v>
      </c>
      <c r="N103" s="21">
        <v>55.597176905518786</v>
      </c>
      <c r="O103" s="21">
        <v>51.138713456843739</v>
      </c>
      <c r="P103" s="21">
        <v>46.790877222463386</v>
      </c>
      <c r="Q103" s="21">
        <v>47.955030270779908</v>
      </c>
      <c r="R103" s="21">
        <v>53.231294898545002</v>
      </c>
      <c r="S103" s="21">
        <v>66.301176756148678</v>
      </c>
      <c r="T103" s="21">
        <v>81.40739288531644</v>
      </c>
      <c r="U103" s="21">
        <v>92.634654791745405</v>
      </c>
      <c r="V103" s="21">
        <v>97.049940952140858</v>
      </c>
      <c r="W103" s="21">
        <v>95.491824322116585</v>
      </c>
      <c r="X103" s="21">
        <v>96.352336007991326</v>
      </c>
      <c r="Y103" s="21">
        <v>95.752755177773722</v>
      </c>
      <c r="Z103" s="21">
        <v>96.375908473484472</v>
      </c>
      <c r="AA103" s="21">
        <v>95.293908968272831</v>
      </c>
      <c r="AB103" s="21">
        <v>93.473694528854097</v>
      </c>
      <c r="AC103" s="21">
        <v>88.995859648140126</v>
      </c>
      <c r="AD103" s="21">
        <v>83.471267265080556</v>
      </c>
      <c r="AE103" s="21">
        <v>79.450644858635215</v>
      </c>
      <c r="AF103" s="21">
        <v>78.02952859736827</v>
      </c>
      <c r="AG103" s="21">
        <v>79.026573870505473</v>
      </c>
      <c r="AH103" s="21">
        <v>72.763299771743888</v>
      </c>
      <c r="AI103" s="21">
        <v>70.520881470175013</v>
      </c>
      <c r="AJ103" s="21">
        <v>73.720201836318395</v>
      </c>
      <c r="AK103" s="51">
        <v>81.434232821274009</v>
      </c>
      <c r="AL103" s="51">
        <v>99.58199717130411</v>
      </c>
      <c r="AM103" s="51">
        <v>115.99426792324239</v>
      </c>
      <c r="AN103" s="51">
        <v>134.57520550055312</v>
      </c>
      <c r="AO103" s="51">
        <v>133.58329482386003</v>
      </c>
      <c r="AP103" s="51">
        <v>123.76151199861835</v>
      </c>
      <c r="AQ103" s="51">
        <v>113.08505225618835</v>
      </c>
      <c r="AR103" s="51">
        <v>100.29663964001809</v>
      </c>
      <c r="AS103" s="51">
        <v>81.2608234959133</v>
      </c>
      <c r="AT103" s="51">
        <v>58.468816662232229</v>
      </c>
      <c r="AU103" s="51">
        <v>46.282552174501554</v>
      </c>
      <c r="AV103" s="51">
        <v>46.870463467346262</v>
      </c>
      <c r="AW103" s="51">
        <v>46.319427912599814</v>
      </c>
      <c r="AX103" s="51">
        <v>42.899086508614431</v>
      </c>
      <c r="AY103" s="51">
        <v>43.446399175947484</v>
      </c>
      <c r="AZ103" s="51">
        <v>42.816821664394574</v>
      </c>
      <c r="BA103" s="51">
        <v>44.490448211509324</v>
      </c>
      <c r="BB103" s="51">
        <v>37.815529048911415</v>
      </c>
      <c r="BC103" s="51">
        <v>36.780609999109572</v>
      </c>
      <c r="BD103" s="51">
        <v>40.130205022876872</v>
      </c>
      <c r="BE103" s="51">
        <v>53.206676538785324</v>
      </c>
      <c r="BF103" s="51">
        <v>66.153064627532899</v>
      </c>
      <c r="BG103" s="51">
        <v>80.769885726925509</v>
      </c>
      <c r="BH103" s="51">
        <v>84.445860282341897</v>
      </c>
      <c r="BI103" s="39">
        <v>81.468418827604324</v>
      </c>
      <c r="BJ103" s="209"/>
      <c r="BK103" s="51"/>
      <c r="BL103" s="51"/>
      <c r="BM103" s="51"/>
      <c r="BN103" s="51"/>
      <c r="BO103" s="51"/>
      <c r="BP103" s="51"/>
    </row>
    <row r="104" spans="1:68" x14ac:dyDescent="0.2">
      <c r="A104" s="20" t="str">
        <f t="shared" si="1"/>
        <v>bueL_gg_QU_11</v>
      </c>
      <c r="B104" s="19" t="s">
        <v>3612</v>
      </c>
      <c r="C104" s="19" t="s">
        <v>503</v>
      </c>
      <c r="D104" s="19">
        <v>11</v>
      </c>
      <c r="E104" s="21">
        <v>100</v>
      </c>
      <c r="F104" s="21">
        <v>128.00524934383211</v>
      </c>
      <c r="G104" s="21">
        <v>129.09946601502412</v>
      </c>
      <c r="H104" s="21">
        <v>123.11521404652024</v>
      </c>
      <c r="I104" s="21">
        <v>116.96805140736727</v>
      </c>
      <c r="J104" s="21">
        <v>124.61308715720891</v>
      </c>
      <c r="K104" s="21">
        <v>122.35767942800256</v>
      </c>
      <c r="L104" s="21">
        <v>109.55742601140382</v>
      </c>
      <c r="M104" s="21">
        <v>99.96289256946325</v>
      </c>
      <c r="N104" s="21">
        <v>92.891664404018513</v>
      </c>
      <c r="O104" s="21">
        <v>85.11720517693918</v>
      </c>
      <c r="P104" s="21">
        <v>81.665309077744652</v>
      </c>
      <c r="Q104" s="21">
        <v>87.973572268983659</v>
      </c>
      <c r="R104" s="21">
        <v>94.846592451805648</v>
      </c>
      <c r="S104" s="21">
        <v>105.99963797628749</v>
      </c>
      <c r="T104" s="21">
        <v>110.94397683048244</v>
      </c>
      <c r="U104" s="21">
        <v>111.26255769752913</v>
      </c>
      <c r="V104" s="21">
        <v>112.56946329984622</v>
      </c>
      <c r="W104" s="21">
        <v>116.85310887863155</v>
      </c>
      <c r="X104" s="21">
        <v>132.25495519956564</v>
      </c>
      <c r="Y104" s="21">
        <v>143.4885510000905</v>
      </c>
      <c r="Z104" s="21">
        <v>154.82306091048963</v>
      </c>
      <c r="AA104" s="21">
        <v>165.8570911394697</v>
      </c>
      <c r="AB104" s="21">
        <v>174.58638790840806</v>
      </c>
      <c r="AC104" s="21">
        <v>174.81310525839453</v>
      </c>
      <c r="AD104" s="21">
        <v>172.9681419132954</v>
      </c>
      <c r="AE104" s="21">
        <v>172.51470721332262</v>
      </c>
      <c r="AF104" s="21">
        <v>170.98787220562963</v>
      </c>
      <c r="AG104" s="21">
        <v>169.45651190152969</v>
      </c>
      <c r="AH104" s="21">
        <v>171.35668386279318</v>
      </c>
      <c r="AI104" s="21">
        <v>198.48945605937206</v>
      </c>
      <c r="AJ104" s="21">
        <v>218.77409720336686</v>
      </c>
      <c r="AK104" s="51">
        <v>224.23567743687218</v>
      </c>
      <c r="AL104" s="51">
        <v>210.22038193501672</v>
      </c>
      <c r="AM104" s="51">
        <v>207.51832745044803</v>
      </c>
      <c r="AN104" s="51">
        <v>198.63607566295596</v>
      </c>
      <c r="AO104" s="51">
        <v>180.13892659969238</v>
      </c>
      <c r="AP104" s="51">
        <v>144.89456059371912</v>
      </c>
      <c r="AQ104" s="51">
        <v>114.91718707575369</v>
      </c>
      <c r="AR104" s="51">
        <v>92.395691917820741</v>
      </c>
      <c r="AS104" s="51">
        <v>80.839895013123382</v>
      </c>
      <c r="AT104" s="51">
        <v>75.948954656529892</v>
      </c>
      <c r="AU104" s="51">
        <v>77.824237487555294</v>
      </c>
      <c r="AV104" s="51">
        <v>84.387727396144328</v>
      </c>
      <c r="AW104" s="51">
        <v>91.80649832564022</v>
      </c>
      <c r="AX104" s="51">
        <v>94.006697438682181</v>
      </c>
      <c r="AY104" s="51">
        <v>92.485168882003066</v>
      </c>
      <c r="AZ104" s="51">
        <v>85.610404273218151</v>
      </c>
      <c r="BA104" s="51">
        <v>93.137344242995866</v>
      </c>
      <c r="BB104" s="51">
        <v>95.131337764412478</v>
      </c>
      <c r="BC104" s="51">
        <v>101.83864724275075</v>
      </c>
      <c r="BD104" s="51">
        <v>97.643549270621293</v>
      </c>
      <c r="BE104" s="51">
        <v>102.98260463094887</v>
      </c>
      <c r="BF104" s="51">
        <v>111.09782776695046</v>
      </c>
      <c r="BG104" s="51">
        <v>132.20904138551919</v>
      </c>
      <c r="BH104" s="51">
        <v>146.61250486419792</v>
      </c>
      <c r="BI104" s="39">
        <v>156.20835081389217</v>
      </c>
      <c r="BJ104" s="209"/>
      <c r="BK104" s="51"/>
      <c r="BL104" s="51"/>
      <c r="BM104" s="51"/>
      <c r="BN104" s="51"/>
      <c r="BO104" s="51"/>
      <c r="BP104" s="51"/>
    </row>
    <row r="105" spans="1:68" x14ac:dyDescent="0.2">
      <c r="A105" s="20" t="str">
        <f t="shared" si="1"/>
        <v>bueL_gg_QU_12</v>
      </c>
      <c r="B105" s="19" t="s">
        <v>3612</v>
      </c>
      <c r="C105" s="19" t="s">
        <v>503</v>
      </c>
      <c r="D105" s="19">
        <v>12</v>
      </c>
      <c r="E105" s="21">
        <v>100</v>
      </c>
      <c r="F105" s="21">
        <v>106.46676490501402</v>
      </c>
      <c r="G105" s="21">
        <v>100.48511158017693</v>
      </c>
      <c r="H105" s="21">
        <v>88.612157659272199</v>
      </c>
      <c r="I105" s="21">
        <v>81.050778605280968</v>
      </c>
      <c r="J105" s="21">
        <v>81.151778246843762</v>
      </c>
      <c r="K105" s="21">
        <v>79.883176019222773</v>
      </c>
      <c r="L105" s="21">
        <v>72.801465609940607</v>
      </c>
      <c r="M105" s="21">
        <v>68.353286338231911</v>
      </c>
      <c r="N105" s="21">
        <v>66.34335629986586</v>
      </c>
      <c r="O105" s="21">
        <v>62.108646302122715</v>
      </c>
      <c r="P105" s="21">
        <v>58.499103906965672</v>
      </c>
      <c r="Q105" s="21">
        <v>55.420154791774571</v>
      </c>
      <c r="R105" s="21">
        <v>53.132820900872169</v>
      </c>
      <c r="S105" s="21">
        <v>53.847783663228334</v>
      </c>
      <c r="T105" s="21">
        <v>59.223731198640621</v>
      </c>
      <c r="U105" s="21">
        <v>69.099818126302608</v>
      </c>
      <c r="V105" s="21">
        <v>80.090166872435972</v>
      </c>
      <c r="W105" s="21">
        <v>87.807877653430751</v>
      </c>
      <c r="X105" s="21">
        <v>91.455494045959384</v>
      </c>
      <c r="Y105" s="21">
        <v>89.742137613339082</v>
      </c>
      <c r="Z105" s="21">
        <v>86.065394878330423</v>
      </c>
      <c r="AA105" s="21">
        <v>83.993707435580788</v>
      </c>
      <c r="AB105" s="21">
        <v>84.541505701806685</v>
      </c>
      <c r="AC105" s="21">
        <v>84.73564591713459</v>
      </c>
      <c r="AD105" s="21">
        <v>85.061611374407605</v>
      </c>
      <c r="AE105" s="21">
        <v>85.741022475340742</v>
      </c>
      <c r="AF105" s="21">
        <v>87.729101119120571</v>
      </c>
      <c r="AG105" s="21">
        <v>89.061053805408321</v>
      </c>
      <c r="AH105" s="21">
        <v>87.12541319845468</v>
      </c>
      <c r="AI105" s="21">
        <v>88.345082108672685</v>
      </c>
      <c r="AJ105" s="21">
        <v>91.256866727733538</v>
      </c>
      <c r="AK105" s="51">
        <v>90.077342785455258</v>
      </c>
      <c r="AL105" s="51">
        <v>89.506551435740036</v>
      </c>
      <c r="AM105" s="51">
        <v>88.177386594448095</v>
      </c>
      <c r="AN105" s="51">
        <v>87.524632601855785</v>
      </c>
      <c r="AO105" s="51">
        <v>80.69342997862644</v>
      </c>
      <c r="AP105" s="51">
        <v>71.499090631513127</v>
      </c>
      <c r="AQ105" s="51">
        <v>60.063801824047026</v>
      </c>
      <c r="AR105" s="51">
        <v>47.612170934724496</v>
      </c>
      <c r="AS105" s="51">
        <v>40.136046835795867</v>
      </c>
      <c r="AT105" s="51">
        <v>39.774211106243385</v>
      </c>
      <c r="AU105" s="51">
        <v>46.4498519787061</v>
      </c>
      <c r="AV105" s="51">
        <v>52.434638310300294</v>
      </c>
      <c r="AW105" s="51">
        <v>59.687761360468187</v>
      </c>
      <c r="AX105" s="51">
        <v>65.658581916178591</v>
      </c>
      <c r="AY105" s="51">
        <v>72.830007523378228</v>
      </c>
      <c r="AZ105" s="51">
        <v>79.240290376408993</v>
      </c>
      <c r="BA105" s="51">
        <v>77.576854393924847</v>
      </c>
      <c r="BB105" s="51">
        <v>69.800786303816182</v>
      </c>
      <c r="BC105" s="51">
        <v>62.766901577224104</v>
      </c>
      <c r="BD105" s="51">
        <v>63.3838709078031</v>
      </c>
      <c r="BE105" s="51">
        <v>63.354913708362552</v>
      </c>
      <c r="BF105" s="51">
        <v>59.073488352516392</v>
      </c>
      <c r="BG105" s="51">
        <v>57.390635536103765</v>
      </c>
      <c r="BH105" s="51">
        <v>58.427251566788733</v>
      </c>
      <c r="BI105" s="39">
        <v>59.880282467284914</v>
      </c>
      <c r="BJ105" s="209"/>
      <c r="BK105" s="51"/>
      <c r="BL105" s="51"/>
      <c r="BM105" s="51"/>
      <c r="BN105" s="51"/>
      <c r="BO105" s="51"/>
      <c r="BP105" s="51"/>
    </row>
    <row r="106" spans="1:68" x14ac:dyDescent="0.2">
      <c r="A106" s="20" t="str">
        <f t="shared" si="1"/>
        <v>bueL_gg_QU_13</v>
      </c>
      <c r="B106" s="19" t="s">
        <v>3612</v>
      </c>
      <c r="C106" s="19" t="s">
        <v>503</v>
      </c>
      <c r="D106" s="19">
        <v>13</v>
      </c>
      <c r="E106" s="21">
        <v>100</v>
      </c>
      <c r="F106" s="21">
        <v>97.529440194476635</v>
      </c>
      <c r="G106" s="21">
        <v>85.683102680906188</v>
      </c>
      <c r="H106" s="21">
        <v>72.512867123282717</v>
      </c>
      <c r="I106" s="21">
        <v>67.783897250565346</v>
      </c>
      <c r="J106" s="21">
        <v>71.217246092975088</v>
      </c>
      <c r="K106" s="21">
        <v>70.20843477351336</v>
      </c>
      <c r="L106" s="21">
        <v>59.574979170949682</v>
      </c>
      <c r="M106" s="21">
        <v>50.590463000032436</v>
      </c>
      <c r="N106" s="21">
        <v>43.426856670886572</v>
      </c>
      <c r="O106" s="21">
        <v>36.537580656214281</v>
      </c>
      <c r="P106" s="21">
        <v>31.508888864843822</v>
      </c>
      <c r="Q106" s="21">
        <v>30.942266561349204</v>
      </c>
      <c r="R106" s="21">
        <v>31.655756211745771</v>
      </c>
      <c r="S106" s="21">
        <v>35.470051252087416</v>
      </c>
      <c r="T106" s="21">
        <v>40.277504264996033</v>
      </c>
      <c r="U106" s="21">
        <v>45.265872457683678</v>
      </c>
      <c r="V106" s="21">
        <v>52.842020219507553</v>
      </c>
      <c r="W106" s="21">
        <v>58.391672707992974</v>
      </c>
      <c r="X106" s="21">
        <v>64.160616323483268</v>
      </c>
      <c r="Y106" s="21">
        <v>64.803124898559815</v>
      </c>
      <c r="Z106" s="21">
        <v>63.501083831968174</v>
      </c>
      <c r="AA106" s="21">
        <v>63.702341149186509</v>
      </c>
      <c r="AB106" s="21">
        <v>65.864811348315826</v>
      </c>
      <c r="AC106" s="21">
        <v>68.874365660740736</v>
      </c>
      <c r="AD106" s="21">
        <v>68.178116332500139</v>
      </c>
      <c r="AE106" s="21">
        <v>66.376250193863456</v>
      </c>
      <c r="AF106" s="21">
        <v>66.344654959117349</v>
      </c>
      <c r="AG106" s="21">
        <v>65.684545385689134</v>
      </c>
      <c r="AH106" s="21">
        <v>58.453276202223925</v>
      </c>
      <c r="AI106" s="21">
        <v>54.848606166841599</v>
      </c>
      <c r="AJ106" s="21">
        <v>57.510685032298532</v>
      </c>
      <c r="AK106" s="51">
        <v>59.338736262745385</v>
      </c>
      <c r="AL106" s="51">
        <v>61.536480593817288</v>
      </c>
      <c r="AM106" s="51">
        <v>65.294582282863928</v>
      </c>
      <c r="AN106" s="51">
        <v>68.794295545288321</v>
      </c>
      <c r="AO106" s="51">
        <v>64.728609196521646</v>
      </c>
      <c r="AP106" s="51">
        <v>50.871429756507503</v>
      </c>
      <c r="AQ106" s="51">
        <v>41.476608345325836</v>
      </c>
      <c r="AR106" s="51">
        <v>32.923172363547188</v>
      </c>
      <c r="AS106" s="51">
        <v>31.677468918728824</v>
      </c>
      <c r="AT106" s="51">
        <v>26.780640344517895</v>
      </c>
      <c r="AU106" s="51">
        <v>27.932640113685142</v>
      </c>
      <c r="AV106" s="51">
        <v>26.866914090536962</v>
      </c>
      <c r="AW106" s="51">
        <v>32.666370912186188</v>
      </c>
      <c r="AX106" s="51">
        <v>38.580522764078097</v>
      </c>
      <c r="AY106" s="51">
        <v>40.870704349276117</v>
      </c>
      <c r="AZ106" s="51">
        <v>40.205609845177804</v>
      </c>
      <c r="BA106" s="51">
        <v>36.203971156677603</v>
      </c>
      <c r="BB106" s="51">
        <v>32.474469206168642</v>
      </c>
      <c r="BC106" s="51">
        <v>31.507828326210131</v>
      </c>
      <c r="BD106" s="51">
        <v>35.162141375028135</v>
      </c>
      <c r="BE106" s="51">
        <v>37.566273399937522</v>
      </c>
      <c r="BF106" s="51">
        <v>35.055022939742393</v>
      </c>
      <c r="BG106" s="51">
        <v>30.024355710068619</v>
      </c>
      <c r="BH106" s="51">
        <v>29.911351646470433</v>
      </c>
      <c r="BI106" s="39">
        <v>31.756128270639678</v>
      </c>
      <c r="BJ106" s="209"/>
      <c r="BK106" s="51"/>
      <c r="BL106" s="51"/>
      <c r="BM106" s="51"/>
      <c r="BN106" s="51"/>
      <c r="BO106" s="51"/>
      <c r="BP106" s="51"/>
    </row>
    <row r="107" spans="1:68" x14ac:dyDescent="0.2">
      <c r="A107" s="20" t="str">
        <f t="shared" si="1"/>
        <v>bueL_gg_QU_14</v>
      </c>
      <c r="B107" s="19" t="s">
        <v>3612</v>
      </c>
      <c r="C107" s="19" t="s">
        <v>503</v>
      </c>
      <c r="D107" s="19">
        <v>14</v>
      </c>
      <c r="E107" s="21">
        <v>100</v>
      </c>
      <c r="F107" s="21">
        <v>77.26134025230381</v>
      </c>
      <c r="G107" s="21">
        <v>85.25841758372853</v>
      </c>
      <c r="H107" s="21">
        <v>103.44010020577976</v>
      </c>
      <c r="I107" s="21">
        <v>134.89308401181006</v>
      </c>
      <c r="J107" s="21">
        <v>144.30526975038038</v>
      </c>
      <c r="K107" s="21">
        <v>144.789895917211</v>
      </c>
      <c r="L107" s="21">
        <v>123.64826578390152</v>
      </c>
      <c r="M107" s="21">
        <v>114.33598759357015</v>
      </c>
      <c r="N107" s="21">
        <v>113.4800632250754</v>
      </c>
      <c r="O107" s="21">
        <v>105.64403089678221</v>
      </c>
      <c r="P107" s="21">
        <v>101.68202558826171</v>
      </c>
      <c r="Q107" s="21">
        <v>99.051623870448381</v>
      </c>
      <c r="R107" s="21">
        <v>100.58304255763339</v>
      </c>
      <c r="S107" s="21">
        <v>112.49888163192286</v>
      </c>
      <c r="T107" s="21">
        <v>132.64143628284282</v>
      </c>
      <c r="U107" s="21">
        <v>149.47213026751379</v>
      </c>
      <c r="V107" s="21">
        <v>135.75049953774132</v>
      </c>
      <c r="W107" s="21">
        <v>104.38549402045885</v>
      </c>
      <c r="X107" s="21">
        <v>82.932211982941269</v>
      </c>
      <c r="Y107" s="21">
        <v>88.483791118666446</v>
      </c>
      <c r="Z107" s="21">
        <v>125.44212817989334</v>
      </c>
      <c r="AA107" s="21">
        <v>211.93671527839919</v>
      </c>
      <c r="AB107" s="21">
        <v>285.60883958128323</v>
      </c>
      <c r="AC107" s="21">
        <v>324.66672631296427</v>
      </c>
      <c r="AD107" s="21">
        <v>309.34806596880526</v>
      </c>
      <c r="AE107" s="21">
        <v>294.06966687542899</v>
      </c>
      <c r="AF107" s="21">
        <v>291.2170826995918</v>
      </c>
      <c r="AG107" s="21">
        <v>274.82628015865942</v>
      </c>
      <c r="AH107" s="21">
        <v>227.79666577197233</v>
      </c>
      <c r="AI107" s="21">
        <v>173.81974888908769</v>
      </c>
      <c r="AJ107" s="21">
        <v>136.18591750917068</v>
      </c>
      <c r="AK107" s="51">
        <v>126.86916584653027</v>
      </c>
      <c r="AL107" s="51">
        <v>135.65804777668453</v>
      </c>
      <c r="AM107" s="51">
        <v>163.84390563955768</v>
      </c>
      <c r="AN107" s="51">
        <v>212.7091348304557</v>
      </c>
      <c r="AO107" s="51">
        <v>238.00662073901785</v>
      </c>
      <c r="AP107" s="51">
        <v>210.37845575735909</v>
      </c>
      <c r="AQ107" s="51">
        <v>166.38334675375049</v>
      </c>
      <c r="AR107" s="51">
        <v>127.55062479496605</v>
      </c>
      <c r="AS107" s="51">
        <v>131.02949509409225</v>
      </c>
      <c r="AT107" s="51">
        <v>120.76138498702706</v>
      </c>
      <c r="AU107" s="51">
        <v>131.88840177745985</v>
      </c>
      <c r="AV107" s="51">
        <v>143.09594106945829</v>
      </c>
      <c r="AW107" s="51">
        <v>163.2578807670516</v>
      </c>
      <c r="AX107" s="51">
        <v>162.1499507918046</v>
      </c>
      <c r="AY107" s="51">
        <v>162.48136137553567</v>
      </c>
      <c r="AZ107" s="51">
        <v>151.05531043043496</v>
      </c>
      <c r="BA107" s="51">
        <v>139.87156756346812</v>
      </c>
      <c r="BB107" s="51">
        <v>108.61794443598764</v>
      </c>
      <c r="BC107" s="51">
        <v>95.602048170644494</v>
      </c>
      <c r="BD107" s="51">
        <v>103.82417501404143</v>
      </c>
      <c r="BE107" s="51">
        <v>135.40013336354627</v>
      </c>
      <c r="BF107" s="51">
        <v>178.56597695615855</v>
      </c>
      <c r="BG107" s="51">
        <v>233.88385841908857</v>
      </c>
      <c r="BH107" s="51">
        <v>295.72193675312661</v>
      </c>
      <c r="BI107" s="39">
        <v>356.9798116875204</v>
      </c>
      <c r="BJ107" s="209"/>
      <c r="BK107" s="51"/>
      <c r="BL107" s="51"/>
      <c r="BM107" s="51"/>
      <c r="BN107" s="51"/>
      <c r="BO107" s="51"/>
      <c r="BP107" s="51"/>
    </row>
    <row r="108" spans="1:68" x14ac:dyDescent="0.2">
      <c r="A108" s="20" t="str">
        <f t="shared" si="1"/>
        <v>bueL_gg_QU_17</v>
      </c>
      <c r="B108" s="19" t="s">
        <v>3612</v>
      </c>
      <c r="C108" s="19" t="s">
        <v>503</v>
      </c>
      <c r="D108" s="19">
        <v>17</v>
      </c>
      <c r="E108" s="21">
        <v>100</v>
      </c>
      <c r="F108" s="21">
        <v>103.29389486997184</v>
      </c>
      <c r="G108" s="21">
        <v>96.915379952589987</v>
      </c>
      <c r="H108" s="21">
        <v>86.918926095242753</v>
      </c>
      <c r="I108" s="21">
        <v>78.009024321647416</v>
      </c>
      <c r="J108" s="21">
        <v>73.302961116458491</v>
      </c>
      <c r="K108" s="21">
        <v>64.684204059838365</v>
      </c>
      <c r="L108" s="21">
        <v>49.795412607381422</v>
      </c>
      <c r="M108" s="21">
        <v>44.381052534735005</v>
      </c>
      <c r="N108" s="21">
        <v>43.979039909535537</v>
      </c>
      <c r="O108" s="21">
        <v>42.002516654933551</v>
      </c>
      <c r="P108" s="21">
        <v>38.391099356628445</v>
      </c>
      <c r="Q108" s="21">
        <v>36.60941014662631</v>
      </c>
      <c r="R108" s="21">
        <v>38.305269894064082</v>
      </c>
      <c r="S108" s="21">
        <v>45.670532486218626</v>
      </c>
      <c r="T108" s="21">
        <v>58.991509637763549</v>
      </c>
      <c r="U108" s="21">
        <v>72.942174583182648</v>
      </c>
      <c r="V108" s="21">
        <v>83.66078379651546</v>
      </c>
      <c r="W108" s="21">
        <v>85.571799489797982</v>
      </c>
      <c r="X108" s="21">
        <v>84.482219500989615</v>
      </c>
      <c r="Y108" s="21">
        <v>78.588111163711289</v>
      </c>
      <c r="Z108" s="21">
        <v>73.481258141134177</v>
      </c>
      <c r="AA108" s="21">
        <v>66.592774137498367</v>
      </c>
      <c r="AB108" s="21">
        <v>58.154817950119941</v>
      </c>
      <c r="AC108" s="21">
        <v>49.230067795958831</v>
      </c>
      <c r="AD108" s="21">
        <v>40.370592287343577</v>
      </c>
      <c r="AE108" s="21">
        <v>35.926093495885311</v>
      </c>
      <c r="AF108" s="21">
        <v>34.569067970063401</v>
      </c>
      <c r="AG108" s="21">
        <v>36.214734368294614</v>
      </c>
      <c r="AH108" s="21">
        <v>36.914820954733422</v>
      </c>
      <c r="AI108" s="21">
        <v>39.164787327518575</v>
      </c>
      <c r="AJ108" s="21">
        <v>40.981588590387894</v>
      </c>
      <c r="AK108" s="51">
        <v>38.222235420782731</v>
      </c>
      <c r="AL108" s="51">
        <v>32.365917667767803</v>
      </c>
      <c r="AM108" s="51">
        <v>28.967967675948955</v>
      </c>
      <c r="AN108" s="51">
        <v>27.102428787457928</v>
      </c>
      <c r="AO108" s="51">
        <v>28.090981559475889</v>
      </c>
      <c r="AP108" s="51">
        <v>27.377560544999593</v>
      </c>
      <c r="AQ108" s="51">
        <v>25.323243422021836</v>
      </c>
      <c r="AR108" s="51">
        <v>22.352752103666116</v>
      </c>
      <c r="AS108" s="51">
        <v>22.058812397407859</v>
      </c>
      <c r="AT108" s="51">
        <v>27.575597181486199</v>
      </c>
      <c r="AU108" s="51">
        <v>35.371462810047269</v>
      </c>
      <c r="AV108" s="51">
        <v>45.513721941655753</v>
      </c>
      <c r="AW108" s="51">
        <v>47.504802432106466</v>
      </c>
      <c r="AX108" s="51">
        <v>46.989942114607381</v>
      </c>
      <c r="AY108" s="51">
        <v>40.355503408629097</v>
      </c>
      <c r="AZ108" s="51">
        <v>35.829793515995846</v>
      </c>
      <c r="BA108" s="51">
        <v>29.968211510521126</v>
      </c>
      <c r="BB108" s="51">
        <v>24.84752152924251</v>
      </c>
      <c r="BC108" s="51">
        <v>23.428316843491746</v>
      </c>
      <c r="BD108" s="51">
        <v>27.209689532626602</v>
      </c>
      <c r="BE108" s="51">
        <v>30.40848462085356</v>
      </c>
      <c r="BF108" s="51">
        <v>32.638624778743576</v>
      </c>
      <c r="BG108" s="51">
        <v>36.834146264661548</v>
      </c>
      <c r="BH108" s="51">
        <v>42.937013077700072</v>
      </c>
      <c r="BI108" s="39">
        <v>49.291062731571991</v>
      </c>
      <c r="BJ108" s="209"/>
      <c r="BK108" s="51"/>
      <c r="BL108" s="51"/>
      <c r="BM108" s="51"/>
      <c r="BN108" s="51"/>
      <c r="BO108" s="51"/>
      <c r="BP108" s="51"/>
    </row>
    <row r="109" spans="1:68" x14ac:dyDescent="0.2">
      <c r="A109" s="20" t="str">
        <f t="shared" si="1"/>
        <v>bueL_gg_QU_18</v>
      </c>
      <c r="B109" s="19" t="s">
        <v>3612</v>
      </c>
      <c r="C109" s="19" t="s">
        <v>503</v>
      </c>
      <c r="D109" s="19">
        <v>18</v>
      </c>
      <c r="E109" s="21">
        <v>100</v>
      </c>
      <c r="F109" s="21">
        <v>70.827569082331209</v>
      </c>
      <c r="G109" s="21">
        <v>56.241353623496813</v>
      </c>
      <c r="H109" s="21">
        <v>62.022453974672771</v>
      </c>
      <c r="I109" s="21">
        <v>92.627079564399949</v>
      </c>
      <c r="J109" s="21">
        <v>123.61480614380469</v>
      </c>
      <c r="K109" s="21">
        <v>133.09478202263128</v>
      </c>
      <c r="L109" s="21">
        <v>114.3982121953815</v>
      </c>
      <c r="M109" s="21">
        <v>102.57706360185877</v>
      </c>
      <c r="N109" s="21">
        <v>95.95349579653076</v>
      </c>
      <c r="O109" s="21">
        <v>84.045440034053357</v>
      </c>
      <c r="P109" s="21">
        <v>66.225036359121589</v>
      </c>
      <c r="Q109" s="21">
        <v>57.587527934447074</v>
      </c>
      <c r="R109" s="21">
        <v>57.587527934447074</v>
      </c>
      <c r="S109" s="21">
        <v>56.241353623496813</v>
      </c>
      <c r="T109" s="21">
        <v>59.236990528892107</v>
      </c>
      <c r="U109" s="21">
        <v>59.236990528892107</v>
      </c>
      <c r="V109" s="21">
        <v>87.210457238125585</v>
      </c>
      <c r="W109" s="21">
        <v>146.36763506083491</v>
      </c>
      <c r="X109" s="21">
        <v>221.18761306800033</v>
      </c>
      <c r="Y109" s="21">
        <v>259.81252882125477</v>
      </c>
      <c r="Z109" s="21">
        <v>245.48437444574483</v>
      </c>
      <c r="AA109" s="21">
        <v>211.48504841970816</v>
      </c>
      <c r="AB109" s="21">
        <v>186.03366322585194</v>
      </c>
      <c r="AC109" s="21">
        <v>171.29935085665622</v>
      </c>
      <c r="AD109" s="21">
        <v>160.29849952112355</v>
      </c>
      <c r="AE109" s="21">
        <v>169.73768223901232</v>
      </c>
      <c r="AF109" s="21">
        <v>180.12574935263009</v>
      </c>
      <c r="AG109" s="21">
        <v>183.29874782732065</v>
      </c>
      <c r="AH109" s="21">
        <v>150.80256110106049</v>
      </c>
      <c r="AI109" s="21">
        <v>130.77755311978987</v>
      </c>
      <c r="AJ109" s="21">
        <v>127.17977368663746</v>
      </c>
      <c r="AK109" s="51">
        <v>128.00450498385996</v>
      </c>
      <c r="AL109" s="51">
        <v>131.30697740413606</v>
      </c>
      <c r="AM109" s="51">
        <v>137.99794260579608</v>
      </c>
      <c r="AN109" s="51">
        <v>140.96697527579718</v>
      </c>
      <c r="AO109" s="51">
        <v>128.79199035153053</v>
      </c>
      <c r="AP109" s="51">
        <v>94.198503068355038</v>
      </c>
      <c r="AQ109" s="51">
        <v>72.314745840871083</v>
      </c>
      <c r="AR109" s="51">
        <v>57.733851229115572</v>
      </c>
      <c r="AS109" s="51">
        <v>56.241353623496813</v>
      </c>
      <c r="AT109" s="51">
        <v>56.241353623496813</v>
      </c>
      <c r="AU109" s="51">
        <v>56.241353623496813</v>
      </c>
      <c r="AV109" s="51">
        <v>56.949913092831025</v>
      </c>
      <c r="AW109" s="51">
        <v>57.341882160973363</v>
      </c>
      <c r="AX109" s="51">
        <v>57.34188216097337</v>
      </c>
      <c r="AY109" s="51">
        <v>57.700267776125969</v>
      </c>
      <c r="AZ109" s="51">
        <v>60.190022791122999</v>
      </c>
      <c r="BA109" s="51">
        <v>60.129913212540082</v>
      </c>
      <c r="BB109" s="51">
        <v>59.002858549470339</v>
      </c>
      <c r="BC109" s="51">
        <v>56.061024887748054</v>
      </c>
      <c r="BD109" s="51">
        <v>56.140581687494112</v>
      </c>
      <c r="BE109" s="51">
        <v>57.29150339048757</v>
      </c>
      <c r="BF109" s="51">
        <v>57.945637077288836</v>
      </c>
      <c r="BG109" s="51">
        <v>63.105337523043907</v>
      </c>
      <c r="BH109" s="51">
        <v>75.733653536074016</v>
      </c>
      <c r="BI109" s="39">
        <v>97.398738035818752</v>
      </c>
      <c r="BJ109" s="209"/>
      <c r="BK109" s="51"/>
      <c r="BL109" s="51"/>
      <c r="BM109" s="51"/>
      <c r="BN109" s="51"/>
      <c r="BO109" s="51"/>
      <c r="BP109" s="51"/>
    </row>
    <row r="110" spans="1:68" x14ac:dyDescent="0.2">
      <c r="A110" s="20" t="str">
        <f t="shared" si="1"/>
        <v>bueL_gg_QU_19</v>
      </c>
      <c r="B110" s="19" t="s">
        <v>3612</v>
      </c>
      <c r="C110" s="19" t="s">
        <v>503</v>
      </c>
      <c r="D110" s="19">
        <v>19</v>
      </c>
      <c r="E110" s="21">
        <v>100</v>
      </c>
      <c r="F110" s="21">
        <v>108.61689039858028</v>
      </c>
      <c r="G110" s="21">
        <v>111.27271341629374</v>
      </c>
      <c r="H110" s="21">
        <v>116.21092856909559</v>
      </c>
      <c r="I110" s="21">
        <v>118.94622813034151</v>
      </c>
      <c r="J110" s="21">
        <v>126.79796627146129</v>
      </c>
      <c r="K110" s="21">
        <v>124.64132127031814</v>
      </c>
      <c r="L110" s="21">
        <v>111.65224112965551</v>
      </c>
      <c r="M110" s="21">
        <v>104.26505971627955</v>
      </c>
      <c r="N110" s="21">
        <v>102.00574844040887</v>
      </c>
      <c r="O110" s="21">
        <v>99.426135806904654</v>
      </c>
      <c r="P110" s="21">
        <v>98.867949178560877</v>
      </c>
      <c r="Q110" s="21">
        <v>101.26585448171478</v>
      </c>
      <c r="R110" s="21">
        <v>104.46494866686248</v>
      </c>
      <c r="S110" s="21">
        <v>111.51952618915409</v>
      </c>
      <c r="T110" s="21">
        <v>120.27076460789755</v>
      </c>
      <c r="U110" s="21">
        <v>128.47513908395109</v>
      </c>
      <c r="V110" s="21">
        <v>138.80349696791532</v>
      </c>
      <c r="W110" s="21">
        <v>146.83302304819753</v>
      </c>
      <c r="X110" s="21">
        <v>160.76471676955066</v>
      </c>
      <c r="Y110" s="21">
        <v>169.96526983919608</v>
      </c>
      <c r="Z110" s="21">
        <v>178.02430022536495</v>
      </c>
      <c r="AA110" s="21">
        <v>186.20004137135129</v>
      </c>
      <c r="AB110" s="21">
        <v>196.48365287258696</v>
      </c>
      <c r="AC110" s="21">
        <v>201.93607037484605</v>
      </c>
      <c r="AD110" s="21">
        <v>205.74245245016368</v>
      </c>
      <c r="AE110" s="21">
        <v>214.40027871226209</v>
      </c>
      <c r="AF110" s="21">
        <v>221.65605164886594</v>
      </c>
      <c r="AG110" s="21">
        <v>226.68539264678657</v>
      </c>
      <c r="AH110" s="21">
        <v>216.77706285179246</v>
      </c>
      <c r="AI110" s="21">
        <v>229.29646928177155</v>
      </c>
      <c r="AJ110" s="21">
        <v>233.75336142230336</v>
      </c>
      <c r="AK110" s="51">
        <v>225.87418754286819</v>
      </c>
      <c r="AL110" s="51">
        <v>208.35570652469741</v>
      </c>
      <c r="AM110" s="51">
        <v>205.64327007871427</v>
      </c>
      <c r="AN110" s="51">
        <v>204.05428356795224</v>
      </c>
      <c r="AO110" s="51">
        <v>194.59733699143158</v>
      </c>
      <c r="AP110" s="51">
        <v>161.75414530054096</v>
      </c>
      <c r="AQ110" s="51">
        <v>133.79723682921238</v>
      </c>
      <c r="AR110" s="51">
        <v>103.90208054348879</v>
      </c>
      <c r="AS110" s="51">
        <v>93.044604849157793</v>
      </c>
      <c r="AT110" s="51">
        <v>91.76514137026264</v>
      </c>
      <c r="AU110" s="51">
        <v>99.234521126607163</v>
      </c>
      <c r="AV110" s="51">
        <v>110.68665556172486</v>
      </c>
      <c r="AW110" s="51">
        <v>115.90576041632642</v>
      </c>
      <c r="AX110" s="51">
        <v>118.8541224374258</v>
      </c>
      <c r="AY110" s="51">
        <v>121.2275383265354</v>
      </c>
      <c r="AZ110" s="51">
        <v>122.36271112446799</v>
      </c>
      <c r="BA110" s="51">
        <v>123.94477834439679</v>
      </c>
      <c r="BB110" s="51">
        <v>112.64722913719326</v>
      </c>
      <c r="BC110" s="51">
        <v>107.99500275727699</v>
      </c>
      <c r="BD110" s="51">
        <v>105.51211399188291</v>
      </c>
      <c r="BE110" s="51">
        <v>109.22598876293422</v>
      </c>
      <c r="BF110" s="51">
        <v>110.41904438679099</v>
      </c>
      <c r="BG110" s="51">
        <v>116.84689301974544</v>
      </c>
      <c r="BH110" s="51">
        <v>130.09240252077896</v>
      </c>
      <c r="BI110" s="39">
        <v>149.37504769817457</v>
      </c>
      <c r="BJ110" s="209"/>
      <c r="BK110" s="51"/>
      <c r="BL110" s="51"/>
      <c r="BM110" s="51"/>
      <c r="BN110" s="51"/>
      <c r="BO110" s="51"/>
      <c r="BP110" s="51"/>
    </row>
    <row r="111" spans="1:68" x14ac:dyDescent="0.2">
      <c r="A111" s="20" t="str">
        <f t="shared" si="1"/>
        <v>bueL_gg_QU_20</v>
      </c>
      <c r="B111" s="19" t="s">
        <v>3612</v>
      </c>
      <c r="C111" s="19" t="s">
        <v>503</v>
      </c>
      <c r="D111" s="19">
        <v>20</v>
      </c>
      <c r="E111" s="21">
        <v>100</v>
      </c>
      <c r="F111" s="21">
        <v>78.175165442473897</v>
      </c>
      <c r="G111" s="21">
        <v>67.262748163710839</v>
      </c>
      <c r="H111" s="21">
        <v>67.262748163710839</v>
      </c>
      <c r="I111" s="21">
        <v>67.262748163710839</v>
      </c>
      <c r="J111" s="21">
        <v>67.262748163710839</v>
      </c>
      <c r="K111" s="21">
        <v>67.262748163710839</v>
      </c>
      <c r="L111" s="21">
        <v>67.262748163710839</v>
      </c>
      <c r="M111" s="21">
        <v>69.917428054917877</v>
      </c>
      <c r="N111" s="21">
        <v>75.352735840350192</v>
      </c>
      <c r="O111" s="21">
        <v>79.081773912477175</v>
      </c>
      <c r="P111" s="21">
        <v>84.2858151061602</v>
      </c>
      <c r="Q111" s="21">
        <v>84.689717322736612</v>
      </c>
      <c r="R111" s="21">
        <v>83.169112338018707</v>
      </c>
      <c r="S111" s="21">
        <v>78.117077354875164</v>
      </c>
      <c r="T111" s="21">
        <v>74.986835176408917</v>
      </c>
      <c r="U111" s="21">
        <v>72.77840208899984</v>
      </c>
      <c r="V111" s="21">
        <v>70.48636558579409</v>
      </c>
      <c r="W111" s="21">
        <v>68.565658539763348</v>
      </c>
      <c r="X111" s="21">
        <v>74.56176066622173</v>
      </c>
      <c r="Y111" s="21">
        <v>83.973659495231075</v>
      </c>
      <c r="Z111" s="21">
        <v>96.199301857190392</v>
      </c>
      <c r="AA111" s="21">
        <v>98.813265799145725</v>
      </c>
      <c r="AB111" s="21">
        <v>92.835621569681408</v>
      </c>
      <c r="AC111" s="21">
        <v>81.443298969072444</v>
      </c>
      <c r="AD111" s="21">
        <v>77.12903698636849</v>
      </c>
      <c r="AE111" s="21">
        <v>84.590913285885861</v>
      </c>
      <c r="AF111" s="21">
        <v>96.568459797071839</v>
      </c>
      <c r="AG111" s="21">
        <v>105.41847852640858</v>
      </c>
      <c r="AH111" s="21">
        <v>125.01425058223829</v>
      </c>
      <c r="AI111" s="21">
        <v>157.67604219258124</v>
      </c>
      <c r="AJ111" s="21">
        <v>177.00146034538011</v>
      </c>
      <c r="AK111" s="51">
        <v>165.84637600907726</v>
      </c>
      <c r="AL111" s="51">
        <v>123.1662893655372</v>
      </c>
      <c r="AM111" s="51">
        <v>95.181946005222628</v>
      </c>
      <c r="AN111" s="51">
        <v>77.467793684141952</v>
      </c>
      <c r="AO111" s="51">
        <v>73.965136289854115</v>
      </c>
      <c r="AP111" s="51">
        <v>69.478238682323351</v>
      </c>
      <c r="AQ111" s="51">
        <v>67.340922786273936</v>
      </c>
      <c r="AR111" s="51">
        <v>67.262748163710839</v>
      </c>
      <c r="AS111" s="51">
        <v>67.262748163710839</v>
      </c>
      <c r="AT111" s="51">
        <v>67.262748163710839</v>
      </c>
      <c r="AU111" s="51">
        <v>67.262748163710839</v>
      </c>
      <c r="AV111" s="51">
        <v>67.262748163710839</v>
      </c>
      <c r="AW111" s="51">
        <v>67.296406681758796</v>
      </c>
      <c r="AX111" s="51">
        <v>67.333865355070358</v>
      </c>
      <c r="AY111" s="51">
        <v>67.376207115368686</v>
      </c>
      <c r="AZ111" s="51">
        <v>67.367528291775059</v>
      </c>
      <c r="BA111" s="51">
        <v>67.31706979388396</v>
      </c>
      <c r="BB111" s="51">
        <v>67.26172820900608</v>
      </c>
      <c r="BC111" s="51">
        <v>67.223748689972226</v>
      </c>
      <c r="BD111" s="51">
        <v>67.223748689972226</v>
      </c>
      <c r="BE111" s="51">
        <v>67.223748689972226</v>
      </c>
      <c r="BF111" s="51">
        <v>67.223748689972226</v>
      </c>
      <c r="BG111" s="51">
        <v>67.223748689972226</v>
      </c>
      <c r="BH111" s="51">
        <v>67.223748689972226</v>
      </c>
      <c r="BI111" s="39">
        <v>67.223748689972226</v>
      </c>
      <c r="BJ111" s="209"/>
      <c r="BK111" s="51"/>
      <c r="BL111" s="51"/>
      <c r="BM111" s="51"/>
      <c r="BN111" s="51"/>
      <c r="BO111" s="51"/>
      <c r="BP111" s="51"/>
    </row>
    <row r="112" spans="1:68" x14ac:dyDescent="0.2">
      <c r="A112" s="20" t="str">
        <f t="shared" si="1"/>
        <v>bueL_gg_QU_21</v>
      </c>
      <c r="B112" s="19" t="s">
        <v>3612</v>
      </c>
      <c r="C112" s="19" t="s">
        <v>503</v>
      </c>
      <c r="D112" s="19">
        <v>21</v>
      </c>
      <c r="E112" s="21">
        <v>100</v>
      </c>
      <c r="F112" s="21">
        <v>74.645793977108582</v>
      </c>
      <c r="G112" s="21">
        <v>55.013705226506666</v>
      </c>
      <c r="H112" s="21">
        <v>48.790513760788237</v>
      </c>
      <c r="I112" s="21">
        <v>51.103548542430644</v>
      </c>
      <c r="J112" s="21">
        <v>59.760065933251859</v>
      </c>
      <c r="K112" s="21">
        <v>62.979682927732732</v>
      </c>
      <c r="L112" s="21">
        <v>57.087083750046297</v>
      </c>
      <c r="M112" s="21">
        <v>55.368374263807084</v>
      </c>
      <c r="N112" s="21">
        <v>58.023854502352144</v>
      </c>
      <c r="O112" s="21">
        <v>59.802941067526042</v>
      </c>
      <c r="P112" s="21">
        <v>62.338315368374289</v>
      </c>
      <c r="Q112" s="21">
        <v>62.476201059376962</v>
      </c>
      <c r="R112" s="21">
        <v>64.273622995147591</v>
      </c>
      <c r="S112" s="21">
        <v>72.464625699151767</v>
      </c>
      <c r="T112" s="21">
        <v>89.108975071304243</v>
      </c>
      <c r="U112" s="21">
        <v>110.66859280660816</v>
      </c>
      <c r="V112" s="21">
        <v>134.99388820980118</v>
      </c>
      <c r="W112" s="21">
        <v>158.92830684890927</v>
      </c>
      <c r="X112" s="21">
        <v>182.95477275252804</v>
      </c>
      <c r="Y112" s="21">
        <v>193.82625847316376</v>
      </c>
      <c r="Z112" s="21">
        <v>197.28784679779247</v>
      </c>
      <c r="AA112" s="21">
        <v>191.75852872541415</v>
      </c>
      <c r="AB112" s="21">
        <v>190.56534059339916</v>
      </c>
      <c r="AC112" s="21">
        <v>188.03505945104985</v>
      </c>
      <c r="AD112" s="21">
        <v>186.77603067007422</v>
      </c>
      <c r="AE112" s="21">
        <v>183.12784753861513</v>
      </c>
      <c r="AF112" s="21">
        <v>180.74999073971159</v>
      </c>
      <c r="AG112" s="21">
        <v>178.64484942771392</v>
      </c>
      <c r="AH112" s="21">
        <v>171.06169203985641</v>
      </c>
      <c r="AI112" s="21">
        <v>164.74608289810007</v>
      </c>
      <c r="AJ112" s="21">
        <v>166.77454902396593</v>
      </c>
      <c r="AK112" s="51">
        <v>165.02518798385017</v>
      </c>
      <c r="AL112" s="51">
        <v>163.58789865540601</v>
      </c>
      <c r="AM112" s="51">
        <v>156.68370559691809</v>
      </c>
      <c r="AN112" s="51">
        <v>149.05202429899603</v>
      </c>
      <c r="AO112" s="51">
        <v>128.63697818276106</v>
      </c>
      <c r="AP112" s="51">
        <v>100.7550838982109</v>
      </c>
      <c r="AQ112" s="51">
        <v>74.901655739526632</v>
      </c>
      <c r="AR112" s="51">
        <v>60.249194354928335</v>
      </c>
      <c r="AS112" s="51">
        <v>53.044134533466689</v>
      </c>
      <c r="AT112" s="51">
        <v>52.591769455865496</v>
      </c>
      <c r="AU112" s="51">
        <v>57.035689150646412</v>
      </c>
      <c r="AV112" s="51">
        <v>64.427806793347429</v>
      </c>
      <c r="AW112" s="51">
        <v>67.290161869837419</v>
      </c>
      <c r="AX112" s="51">
        <v>66.776401081601662</v>
      </c>
      <c r="AY112" s="51">
        <v>66.190030543599491</v>
      </c>
      <c r="AZ112" s="51">
        <v>68.864364331103388</v>
      </c>
      <c r="BA112" s="51">
        <v>72.590696790068321</v>
      </c>
      <c r="BB112" s="51">
        <v>71.862911197936214</v>
      </c>
      <c r="BC112" s="51">
        <v>74.420237097036065</v>
      </c>
      <c r="BD112" s="51">
        <v>80.944200579937046</v>
      </c>
      <c r="BE112" s="51">
        <v>85.378776665916732</v>
      </c>
      <c r="BF112" s="51">
        <v>84.800151242341997</v>
      </c>
      <c r="BG112" s="51">
        <v>83.886258950648553</v>
      </c>
      <c r="BH112" s="51">
        <v>87.205263540570058</v>
      </c>
      <c r="BI112" s="39">
        <v>93.227319086795063</v>
      </c>
      <c r="BJ112" s="209"/>
      <c r="BK112" s="51"/>
      <c r="BL112" s="51"/>
      <c r="BM112" s="51"/>
      <c r="BN112" s="51"/>
      <c r="BO112" s="51"/>
      <c r="BP112" s="51"/>
    </row>
    <row r="113" spans="1:68" x14ac:dyDescent="0.2">
      <c r="A113" s="20" t="str">
        <f t="shared" si="1"/>
        <v>bueL_gg_QU_22</v>
      </c>
      <c r="B113" s="19" t="s">
        <v>3612</v>
      </c>
      <c r="C113" s="19" t="s">
        <v>503</v>
      </c>
      <c r="D113" s="19">
        <v>22</v>
      </c>
      <c r="E113" s="21">
        <v>100</v>
      </c>
      <c r="F113" s="21">
        <v>107.28105290211089</v>
      </c>
      <c r="G113" s="21">
        <v>112.71626704160781</v>
      </c>
      <c r="H113" s="21">
        <v>119.72634758663257</v>
      </c>
      <c r="I113" s="21">
        <v>125.28526432388406</v>
      </c>
      <c r="J113" s="21">
        <v>133.270865354839</v>
      </c>
      <c r="K113" s="21">
        <v>134.45989032436339</v>
      </c>
      <c r="L113" s="21">
        <v>127.78861689428804</v>
      </c>
      <c r="M113" s="21">
        <v>127.66824769986829</v>
      </c>
      <c r="N113" s="21">
        <v>132.57465073433198</v>
      </c>
      <c r="O113" s="21">
        <v>128.90607369421411</v>
      </c>
      <c r="P113" s="21">
        <v>122.66790935942981</v>
      </c>
      <c r="Q113" s="21">
        <v>117.06125828642398</v>
      </c>
      <c r="R113" s="21">
        <v>117.1872275984462</v>
      </c>
      <c r="S113" s="21">
        <v>128.33366167356172</v>
      </c>
      <c r="T113" s="21">
        <v>143.32287644707193</v>
      </c>
      <c r="U113" s="21">
        <v>158.66893204757278</v>
      </c>
      <c r="V113" s="21">
        <v>166.47212924804737</v>
      </c>
      <c r="W113" s="21">
        <v>167.68445470688198</v>
      </c>
      <c r="X113" s="21">
        <v>173.06570104638843</v>
      </c>
      <c r="Y113" s="21">
        <v>177.51976124831933</v>
      </c>
      <c r="Z113" s="21">
        <v>185.89240374047833</v>
      </c>
      <c r="AA113" s="21">
        <v>191.34861832098451</v>
      </c>
      <c r="AB113" s="21">
        <v>192.86048340348455</v>
      </c>
      <c r="AC113" s="21">
        <v>191.13228044455573</v>
      </c>
      <c r="AD113" s="21">
        <v>182.73777082652046</v>
      </c>
      <c r="AE113" s="21">
        <v>180.23878501448507</v>
      </c>
      <c r="AF113" s="21">
        <v>181.15580427188948</v>
      </c>
      <c r="AG113" s="21">
        <v>180.54715815698773</v>
      </c>
      <c r="AH113" s="21">
        <v>167.45108313941236</v>
      </c>
      <c r="AI113" s="21">
        <v>156.30208234372901</v>
      </c>
      <c r="AJ113" s="21">
        <v>158.09645335885367</v>
      </c>
      <c r="AK113" s="51">
        <v>163.16205973658759</v>
      </c>
      <c r="AL113" s="51">
        <v>164.59175642688476</v>
      </c>
      <c r="AM113" s="51">
        <v>168.48680488956916</v>
      </c>
      <c r="AN113" s="51">
        <v>166.76193533397512</v>
      </c>
      <c r="AO113" s="51">
        <v>158.83970230041476</v>
      </c>
      <c r="AP113" s="51">
        <v>126.67192677712887</v>
      </c>
      <c r="AQ113" s="51">
        <v>95.598807574958983</v>
      </c>
      <c r="AR113" s="51">
        <v>68.174398329031533</v>
      </c>
      <c r="AS113" s="51">
        <v>64.082179059093534</v>
      </c>
      <c r="AT113" s="51">
        <v>67.885792268304257</v>
      </c>
      <c r="AU113" s="51">
        <v>79.277698164994788</v>
      </c>
      <c r="AV113" s="51">
        <v>85.278424180241089</v>
      </c>
      <c r="AW113" s="51">
        <v>92.853249918248295</v>
      </c>
      <c r="AX113" s="51">
        <v>100.20263758872268</v>
      </c>
      <c r="AY113" s="51">
        <v>111.27005019568465</v>
      </c>
      <c r="AZ113" s="51">
        <v>118.40123121377927</v>
      </c>
      <c r="BA113" s="51">
        <v>114.04554948328608</v>
      </c>
      <c r="BB113" s="51">
        <v>99.275572032231921</v>
      </c>
      <c r="BC113" s="51">
        <v>85.708356108038785</v>
      </c>
      <c r="BD113" s="51">
        <v>84.900452610368305</v>
      </c>
      <c r="BE113" s="51">
        <v>90.072598533757045</v>
      </c>
      <c r="BF113" s="51">
        <v>95.136782783779594</v>
      </c>
      <c r="BG113" s="51">
        <v>102.8134942390185</v>
      </c>
      <c r="BH113" s="51">
        <v>115.87939712648794</v>
      </c>
      <c r="BI113" s="39">
        <v>133.78434563606646</v>
      </c>
      <c r="BJ113" s="209"/>
      <c r="BK113" s="51"/>
      <c r="BL113" s="51"/>
      <c r="BM113" s="51"/>
      <c r="BN113" s="51"/>
      <c r="BO113" s="51"/>
      <c r="BP113" s="51"/>
    </row>
    <row r="114" spans="1:68" x14ac:dyDescent="0.2">
      <c r="A114" s="20" t="str">
        <f t="shared" si="1"/>
        <v>bueL_gg_QU_23</v>
      </c>
      <c r="B114" s="19" t="s">
        <v>3612</v>
      </c>
      <c r="C114" s="19" t="s">
        <v>503</v>
      </c>
      <c r="D114" s="19">
        <v>23</v>
      </c>
      <c r="E114" s="21">
        <v>100</v>
      </c>
      <c r="F114" s="21">
        <v>100</v>
      </c>
      <c r="G114" s="21">
        <v>100</v>
      </c>
      <c r="H114" s="21">
        <v>100</v>
      </c>
      <c r="I114" s="21">
        <v>119.802065404475</v>
      </c>
      <c r="J114" s="21">
        <v>129.56110154905332</v>
      </c>
      <c r="K114" s="21">
        <v>130.28399311531834</v>
      </c>
      <c r="L114" s="21">
        <v>110.99827882960403</v>
      </c>
      <c r="M114" s="21">
        <v>102.45266781411357</v>
      </c>
      <c r="N114" s="21">
        <v>101.92771084337357</v>
      </c>
      <c r="O114" s="21">
        <v>101.41135972461286</v>
      </c>
      <c r="P114" s="21">
        <v>100.197934595525</v>
      </c>
      <c r="Q114" s="21">
        <v>100</v>
      </c>
      <c r="R114" s="21">
        <v>100</v>
      </c>
      <c r="S114" s="21">
        <v>145.43889845094665</v>
      </c>
      <c r="T114" s="21">
        <v>272.63912794033286</v>
      </c>
      <c r="U114" s="21">
        <v>429.89959839357425</v>
      </c>
      <c r="V114" s="21">
        <v>573.93861158921402</v>
      </c>
      <c r="W114" s="21">
        <v>616.62076878944356</v>
      </c>
      <c r="X114" s="21">
        <v>563.78944348823882</v>
      </c>
      <c r="Y114" s="21">
        <v>443.25588066551927</v>
      </c>
      <c r="Z114" s="21">
        <v>350.43602983362024</v>
      </c>
      <c r="AA114" s="21">
        <v>351.28227194492257</v>
      </c>
      <c r="AB114" s="21">
        <v>413.8468158347676</v>
      </c>
      <c r="AC114" s="21">
        <v>463.66896156052763</v>
      </c>
      <c r="AD114" s="21">
        <v>507.86288009179543</v>
      </c>
      <c r="AE114" s="21">
        <v>607.37521514630032</v>
      </c>
      <c r="AF114" s="21">
        <v>734.26276534710451</v>
      </c>
      <c r="AG114" s="21">
        <v>822.04819277108561</v>
      </c>
      <c r="AH114" s="21">
        <v>848.19563970166428</v>
      </c>
      <c r="AI114" s="21">
        <v>878.05220883534048</v>
      </c>
      <c r="AJ114" s="21">
        <v>949.0791738382095</v>
      </c>
      <c r="AK114" s="51">
        <v>965.43029259896673</v>
      </c>
      <c r="AL114" s="51">
        <v>931.44865174985716</v>
      </c>
      <c r="AM114" s="51">
        <v>837.33505450373093</v>
      </c>
      <c r="AN114" s="51">
        <v>727.36374067699546</v>
      </c>
      <c r="AO114" s="51">
        <v>571.97647733792417</v>
      </c>
      <c r="AP114" s="51">
        <v>382.59323006310956</v>
      </c>
      <c r="AQ114" s="51">
        <v>219.69879518072284</v>
      </c>
      <c r="AR114" s="51">
        <v>125.43889845094667</v>
      </c>
      <c r="AS114" s="51">
        <v>100.65404475043023</v>
      </c>
      <c r="AT114" s="51">
        <v>100</v>
      </c>
      <c r="AU114" s="51">
        <v>100</v>
      </c>
      <c r="AV114" s="51">
        <v>100</v>
      </c>
      <c r="AW114" s="51">
        <v>100</v>
      </c>
      <c r="AX114" s="51">
        <v>100.00000000000004</v>
      </c>
      <c r="AY114" s="51">
        <v>100.00000000000004</v>
      </c>
      <c r="AZ114" s="51">
        <v>100.00000000000004</v>
      </c>
      <c r="BA114" s="51">
        <v>100.00000000000004</v>
      </c>
      <c r="BB114" s="51">
        <v>100.00000000000004</v>
      </c>
      <c r="BC114" s="51">
        <v>100.00000000000004</v>
      </c>
      <c r="BD114" s="51">
        <v>100.00000000000004</v>
      </c>
      <c r="BE114" s="51">
        <v>101.60642570281122</v>
      </c>
      <c r="BF114" s="51">
        <v>101.60642570281122</v>
      </c>
      <c r="BG114" s="51">
        <v>103.29317269076311</v>
      </c>
      <c r="BH114" s="51">
        <v>101.68674698795193</v>
      </c>
      <c r="BI114" s="39">
        <v>100.00000000000003</v>
      </c>
      <c r="BJ114" s="209"/>
      <c r="BK114" s="51"/>
      <c r="BL114" s="51"/>
      <c r="BM114" s="51"/>
      <c r="BN114" s="51"/>
      <c r="BO114" s="51"/>
      <c r="BP114" s="51"/>
    </row>
    <row r="115" spans="1:68" x14ac:dyDescent="0.2">
      <c r="A115" s="20" t="str">
        <f t="shared" si="1"/>
        <v>bueL_gg_QU_24</v>
      </c>
      <c r="B115" s="19" t="s">
        <v>3612</v>
      </c>
      <c r="C115" s="19" t="s">
        <v>503</v>
      </c>
      <c r="D115" s="19">
        <v>24</v>
      </c>
      <c r="E115" s="21">
        <v>100</v>
      </c>
      <c r="F115" s="21">
        <v>102.03611907363711</v>
      </c>
      <c r="G115" s="21">
        <v>95.326481161807351</v>
      </c>
      <c r="H115" s="21">
        <v>84.932085372355871</v>
      </c>
      <c r="I115" s="21">
        <v>75.415063163507185</v>
      </c>
      <c r="J115" s="21">
        <v>74.220420315791131</v>
      </c>
      <c r="K115" s="21">
        <v>70.408437989959268</v>
      </c>
      <c r="L115" s="21">
        <v>57.860200919605724</v>
      </c>
      <c r="M115" s="21">
        <v>52.066473454434082</v>
      </c>
      <c r="N115" s="21">
        <v>48.44928706797797</v>
      </c>
      <c r="O115" s="21">
        <v>44.798314935938997</v>
      </c>
      <c r="P115" s="21">
        <v>40.084675524866768</v>
      </c>
      <c r="Q115" s="21">
        <v>38.821933283710429</v>
      </c>
      <c r="R115" s="21">
        <v>38.797649779072877</v>
      </c>
      <c r="S115" s="21">
        <v>45.342054278911895</v>
      </c>
      <c r="T115" s="21">
        <v>67.945773878339637</v>
      </c>
      <c r="U115" s="21">
        <v>92.644209703899548</v>
      </c>
      <c r="V115" s="21">
        <v>119.27740736634826</v>
      </c>
      <c r="W115" s="21">
        <v>126.89609299526462</v>
      </c>
      <c r="X115" s="21">
        <v>131.30988391428971</v>
      </c>
      <c r="Y115" s="21">
        <v>114.22063147670092</v>
      </c>
      <c r="Z115" s="21">
        <v>98.460109064609853</v>
      </c>
      <c r="AA115" s="21">
        <v>90.489840520722723</v>
      </c>
      <c r="AB115" s="21">
        <v>109.20767147585629</v>
      </c>
      <c r="AC115" s="21">
        <v>132.62963960111691</v>
      </c>
      <c r="AD115" s="21">
        <v>149.01203089284095</v>
      </c>
      <c r="AE115" s="21">
        <v>162.33892381842261</v>
      </c>
      <c r="AF115" s="21">
        <v>179.96558077168746</v>
      </c>
      <c r="AG115" s="21">
        <v>200.91115932618519</v>
      </c>
      <c r="AH115" s="21">
        <v>213.30155361639393</v>
      </c>
      <c r="AI115" s="21">
        <v>233.96259284481175</v>
      </c>
      <c r="AJ115" s="21">
        <v>258.40077284892942</v>
      </c>
      <c r="AK115" s="51">
        <v>260.84654408775765</v>
      </c>
      <c r="AL115" s="51">
        <v>253.60108536707597</v>
      </c>
      <c r="AM115" s="51">
        <v>230.55287205232489</v>
      </c>
      <c r="AN115" s="51">
        <v>212.90879432399421</v>
      </c>
      <c r="AO115" s="51">
        <v>182.9899329036206</v>
      </c>
      <c r="AP115" s="51">
        <v>146.02199240876521</v>
      </c>
      <c r="AQ115" s="51">
        <v>107.8604648707431</v>
      </c>
      <c r="AR115" s="51">
        <v>75.719662776026894</v>
      </c>
      <c r="AS115" s="51">
        <v>65.192763515617926</v>
      </c>
      <c r="AT115" s="51">
        <v>71.362885302672723</v>
      </c>
      <c r="AU115" s="51">
        <v>84.676052769111365</v>
      </c>
      <c r="AV115" s="51">
        <v>91.542477656536207</v>
      </c>
      <c r="AW115" s="51">
        <v>88.213525912083085</v>
      </c>
      <c r="AX115" s="51">
        <v>68.998938916427733</v>
      </c>
      <c r="AY115" s="51">
        <v>55.20298160880813</v>
      </c>
      <c r="AZ115" s="51">
        <v>44.694120001746285</v>
      </c>
      <c r="BA115" s="51">
        <v>47.364994151742053</v>
      </c>
      <c r="BB115" s="51">
        <v>40.87921264971839</v>
      </c>
      <c r="BC115" s="51">
        <v>36.972115359342673</v>
      </c>
      <c r="BD115" s="51">
        <v>36.274105843421673</v>
      </c>
      <c r="BE115" s="51">
        <v>36.841293450069472</v>
      </c>
      <c r="BF115" s="51">
        <v>45.508464439270291</v>
      </c>
      <c r="BG115" s="51">
        <v>55.206406713617355</v>
      </c>
      <c r="BH115" s="51">
        <v>64.54261323883307</v>
      </c>
      <c r="BI115" s="39">
        <v>61.863398096904653</v>
      </c>
      <c r="BJ115" s="209"/>
      <c r="BK115" s="51"/>
      <c r="BL115" s="51"/>
      <c r="BM115" s="51"/>
      <c r="BN115" s="51"/>
      <c r="BO115" s="51"/>
      <c r="BP115" s="51"/>
    </row>
    <row r="116" spans="1:68" x14ac:dyDescent="0.2">
      <c r="A116" s="20" t="str">
        <f t="shared" si="1"/>
        <v>bueL_gg_QU_25</v>
      </c>
      <c r="B116" s="19" t="s">
        <v>3612</v>
      </c>
      <c r="C116" s="19" t="s">
        <v>503</v>
      </c>
      <c r="D116" s="19">
        <v>25</v>
      </c>
      <c r="E116" s="21">
        <v>100</v>
      </c>
      <c r="F116" s="21">
        <v>127.39147014925061</v>
      </c>
      <c r="G116" s="21">
        <v>144.78469504492821</v>
      </c>
      <c r="H116" s="21">
        <v>157.35376538999731</v>
      </c>
      <c r="I116" s="21">
        <v>161.49859397396554</v>
      </c>
      <c r="J116" s="21">
        <v>162.98743350301268</v>
      </c>
      <c r="K116" s="21">
        <v>153.31503209808082</v>
      </c>
      <c r="L116" s="21">
        <v>139.21363855384573</v>
      </c>
      <c r="M116" s="21">
        <v>131.87053132343942</v>
      </c>
      <c r="N116" s="21">
        <v>129.13776704667248</v>
      </c>
      <c r="O116" s="21">
        <v>131.66348745518383</v>
      </c>
      <c r="P116" s="21">
        <v>144.37196490669231</v>
      </c>
      <c r="Q116" s="21">
        <v>164.02786034812041</v>
      </c>
      <c r="R116" s="21">
        <v>181.75325104261503</v>
      </c>
      <c r="S116" s="21">
        <v>195.96708209173858</v>
      </c>
      <c r="T116" s="21">
        <v>208.74372313424442</v>
      </c>
      <c r="U116" s="21">
        <v>213.99503483759256</v>
      </c>
      <c r="V116" s="21">
        <v>212.43598518880529</v>
      </c>
      <c r="W116" s="21">
        <v>208.93860940600811</v>
      </c>
      <c r="X116" s="21">
        <v>208.97230621095119</v>
      </c>
      <c r="Y116" s="21">
        <v>209.86131019175346</v>
      </c>
      <c r="Z116" s="21">
        <v>204.50126905044695</v>
      </c>
      <c r="AA116" s="21">
        <v>198.44330081986755</v>
      </c>
      <c r="AB116" s="21">
        <v>189.36868843443781</v>
      </c>
      <c r="AC116" s="21">
        <v>184.8036527903912</v>
      </c>
      <c r="AD116" s="21">
        <v>183.74954864923026</v>
      </c>
      <c r="AE116" s="21">
        <v>188.72575420662955</v>
      </c>
      <c r="AF116" s="21">
        <v>195.08429874780799</v>
      </c>
      <c r="AG116" s="21">
        <v>191.76399835791381</v>
      </c>
      <c r="AH116" s="21">
        <v>176.64991755123307</v>
      </c>
      <c r="AI116" s="21">
        <v>161.99105768252704</v>
      </c>
      <c r="AJ116" s="21">
        <v>157.40462466865478</v>
      </c>
      <c r="AK116" s="51">
        <v>160.42337614023043</v>
      </c>
      <c r="AL116" s="51">
        <v>169.59421590189291</v>
      </c>
      <c r="AM116" s="51">
        <v>185.45923091855084</v>
      </c>
      <c r="AN116" s="51">
        <v>196.41089515167195</v>
      </c>
      <c r="AO116" s="51">
        <v>189.56791091561681</v>
      </c>
      <c r="AP116" s="51">
        <v>167.52778922618106</v>
      </c>
      <c r="AQ116" s="51">
        <v>140.48564734946169</v>
      </c>
      <c r="AR116" s="51">
        <v>117.36884891471168</v>
      </c>
      <c r="AS116" s="51">
        <v>108.72731037898068</v>
      </c>
      <c r="AT116" s="51">
        <v>110.01277358138061</v>
      </c>
      <c r="AU116" s="51">
        <v>122.27277756096716</v>
      </c>
      <c r="AV116" s="51">
        <v>132.24883520094264</v>
      </c>
      <c r="AW116" s="51">
        <v>135.60666203867481</v>
      </c>
      <c r="AX116" s="51">
        <v>136.84367721905514</v>
      </c>
      <c r="AY116" s="51">
        <v>133.10508867653007</v>
      </c>
      <c r="AZ116" s="51">
        <v>132.71905591476923</v>
      </c>
      <c r="BA116" s="51">
        <v>127.20276659936717</v>
      </c>
      <c r="BB116" s="51">
        <v>119.72745941043651</v>
      </c>
      <c r="BC116" s="51">
        <v>112.96316849575901</v>
      </c>
      <c r="BD116" s="51">
        <v>108.32143397618263</v>
      </c>
      <c r="BE116" s="51">
        <v>107.57911960652376</v>
      </c>
      <c r="BF116" s="51">
        <v>107.78387126883393</v>
      </c>
      <c r="BG116" s="51">
        <v>114.09242846605922</v>
      </c>
      <c r="BH116" s="51">
        <v>120.05188845918637</v>
      </c>
      <c r="BI116" s="39">
        <v>125.42580329590143</v>
      </c>
      <c r="BJ116" s="209"/>
      <c r="BK116" s="51"/>
      <c r="BL116" s="51"/>
      <c r="BM116" s="51"/>
      <c r="BN116" s="51"/>
      <c r="BO116" s="51"/>
      <c r="BP116" s="51"/>
    </row>
    <row r="117" spans="1:68" x14ac:dyDescent="0.2">
      <c r="A117" s="20" t="str">
        <f t="shared" si="1"/>
        <v>mwgL_gg_QU_1</v>
      </c>
      <c r="B117" s="19" t="s">
        <v>3613</v>
      </c>
      <c r="C117" s="19" t="s">
        <v>503</v>
      </c>
      <c r="D117" s="19">
        <v>1</v>
      </c>
      <c r="E117" s="21">
        <v>100</v>
      </c>
      <c r="F117" s="21">
        <v>96.083851890598851</v>
      </c>
      <c r="G117" s="21">
        <v>98.210720745594799</v>
      </c>
      <c r="H117" s="21">
        <v>108.09297497017253</v>
      </c>
      <c r="I117" s="21">
        <v>113.35795768617486</v>
      </c>
      <c r="J117" s="21">
        <v>125.92145073197241</v>
      </c>
      <c r="K117" s="21">
        <v>134.12754128529747</v>
      </c>
      <c r="L117" s="21">
        <v>143.39693325485169</v>
      </c>
      <c r="M117" s="21">
        <v>141.56225515425629</v>
      </c>
      <c r="N117" s="21">
        <v>141.63783822432063</v>
      </c>
      <c r="O117" s="21">
        <v>140.07262695295506</v>
      </c>
      <c r="P117" s="21">
        <v>138.64640545680311</v>
      </c>
      <c r="Q117" s="21">
        <v>136.43817804244316</v>
      </c>
      <c r="R117" s="21">
        <v>136.60581657811323</v>
      </c>
      <c r="S117" s="21">
        <v>139.885522101432</v>
      </c>
      <c r="T117" s="21">
        <v>145.61106916977954</v>
      </c>
      <c r="U117" s="21">
        <v>156.49996434364542</v>
      </c>
      <c r="V117" s="21">
        <v>170.12440427286296</v>
      </c>
      <c r="W117" s="21">
        <v>179.16603427975727</v>
      </c>
      <c r="X117" s="21">
        <v>188.10177564909955</v>
      </c>
      <c r="Y117" s="21">
        <v>195.17512590333274</v>
      </c>
      <c r="Z117" s="21">
        <v>208.23209775665472</v>
      </c>
      <c r="AA117" s="21">
        <v>214.51089936339312</v>
      </c>
      <c r="AB117" s="21">
        <v>217.52258484672063</v>
      </c>
      <c r="AC117" s="21">
        <v>223.00073562232123</v>
      </c>
      <c r="AD117" s="21">
        <v>222.81453618083822</v>
      </c>
      <c r="AE117" s="21">
        <v>224.18733615111861</v>
      </c>
      <c r="AF117" s="21">
        <v>221.37397280297557</v>
      </c>
      <c r="AG117" s="21">
        <v>229.232045205536</v>
      </c>
      <c r="AH117" s="21">
        <v>237.24659253131867</v>
      </c>
      <c r="AI117" s="21">
        <v>239.12719218905502</v>
      </c>
      <c r="AJ117" s="21">
        <v>235.22031053137425</v>
      </c>
      <c r="AK117" s="51">
        <v>232.96574619134995</v>
      </c>
      <c r="AL117" s="51">
        <v>242.4063610002363</v>
      </c>
      <c r="AM117" s="51">
        <v>254.14506983698243</v>
      </c>
      <c r="AN117" s="51">
        <v>258.57551651775856</v>
      </c>
      <c r="AO117" s="51">
        <v>251.82345148280902</v>
      </c>
      <c r="AP117" s="51">
        <v>258.29143011662541</v>
      </c>
      <c r="AQ117" s="51">
        <v>270.77005963945186</v>
      </c>
      <c r="AR117" s="51">
        <v>294.67651566107264</v>
      </c>
      <c r="AS117" s="51">
        <v>302.74476453645065</v>
      </c>
      <c r="AT117" s="51">
        <v>308.25341456261435</v>
      </c>
      <c r="AU117" s="51">
        <v>306.49363114042956</v>
      </c>
      <c r="AV117" s="51">
        <v>312.83727924096337</v>
      </c>
      <c r="AW117" s="51">
        <v>326.72853510816032</v>
      </c>
      <c r="AX117" s="51">
        <v>338.23978067421785</v>
      </c>
      <c r="AY117" s="51">
        <v>347.02138662083007</v>
      </c>
      <c r="AZ117" s="51">
        <v>351.50459992859925</v>
      </c>
      <c r="BA117" s="51">
        <v>362.87471496394011</v>
      </c>
      <c r="BB117" s="51">
        <v>366.12881308283005</v>
      </c>
      <c r="BC117" s="51">
        <v>374.73131536684741</v>
      </c>
      <c r="BD117" s="51">
        <v>372.95074589907881</v>
      </c>
      <c r="BE117" s="51">
        <v>378.32558673863377</v>
      </c>
      <c r="BF117" s="51">
        <v>378.84897251108532</v>
      </c>
      <c r="BG117" s="51">
        <v>391.16104152179383</v>
      </c>
      <c r="BH117" s="51">
        <v>407.67526861219386</v>
      </c>
      <c r="BI117" s="39">
        <v>426.80910193343624</v>
      </c>
      <c r="BJ117" s="209"/>
      <c r="BK117" s="51"/>
      <c r="BL117" s="51"/>
      <c r="BM117" s="51"/>
      <c r="BN117" s="51"/>
      <c r="BO117" s="51"/>
      <c r="BP117" s="51"/>
    </row>
    <row r="118" spans="1:68" x14ac:dyDescent="0.2">
      <c r="A118" s="20" t="str">
        <f t="shared" si="1"/>
        <v>mwgL_gg_QU_2</v>
      </c>
      <c r="B118" s="19" t="s">
        <v>3613</v>
      </c>
      <c r="C118" s="19" t="s">
        <v>503</v>
      </c>
      <c r="D118" s="19">
        <v>2</v>
      </c>
      <c r="E118" s="21">
        <v>100</v>
      </c>
      <c r="F118" s="21">
        <v>91.907791771820271</v>
      </c>
      <c r="G118" s="21">
        <v>76.97473632730032</v>
      </c>
      <c r="H118" s="21">
        <v>78.624537271219793</v>
      </c>
      <c r="I118" s="21">
        <v>57.665732443137948</v>
      </c>
      <c r="J118" s="21">
        <v>66.520686617705493</v>
      </c>
      <c r="K118" s="21">
        <v>74.201969126107869</v>
      </c>
      <c r="L118" s="21">
        <v>82.306983290387848</v>
      </c>
      <c r="M118" s="21">
        <v>81.594096646399791</v>
      </c>
      <c r="N118" s="21">
        <v>82.741226485480993</v>
      </c>
      <c r="O118" s="21">
        <v>83.109069377378532</v>
      </c>
      <c r="P118" s="21">
        <v>82.696192276862064</v>
      </c>
      <c r="Q118" s="21">
        <v>80.752929586560484</v>
      </c>
      <c r="R118" s="21">
        <v>80.195368275854605</v>
      </c>
      <c r="S118" s="21">
        <v>82.567469751311833</v>
      </c>
      <c r="T118" s="21">
        <v>87.926228051159214</v>
      </c>
      <c r="U118" s="21">
        <v>98.884442891470698</v>
      </c>
      <c r="V118" s="21">
        <v>113.80186442233496</v>
      </c>
      <c r="W118" s="21">
        <v>121.96714271209612</v>
      </c>
      <c r="X118" s="21">
        <v>130.75752600291071</v>
      </c>
      <c r="Y118" s="21">
        <v>137.50570550188743</v>
      </c>
      <c r="Z118" s="21">
        <v>151.95468131665757</v>
      </c>
      <c r="AA118" s="21">
        <v>159.21063142716983</v>
      </c>
      <c r="AB118" s="21">
        <v>162.74251622618866</v>
      </c>
      <c r="AC118" s="21">
        <v>170.51992710373364</v>
      </c>
      <c r="AD118" s="21">
        <v>171.09094989250684</v>
      </c>
      <c r="AE118" s="21">
        <v>171.05916372968633</v>
      </c>
      <c r="AF118" s="21">
        <v>162.88529479112484</v>
      </c>
      <c r="AG118" s="21">
        <v>166.90139642635123</v>
      </c>
      <c r="AH118" s="21">
        <v>172.94598120759414</v>
      </c>
      <c r="AI118" s="21">
        <v>176.01632634891521</v>
      </c>
      <c r="AJ118" s="21">
        <v>172.90183121837251</v>
      </c>
      <c r="AK118" s="51">
        <v>170.05340227805451</v>
      </c>
      <c r="AL118" s="51">
        <v>174.08460424626594</v>
      </c>
      <c r="AM118" s="51">
        <v>180.84939334926776</v>
      </c>
      <c r="AN118" s="51">
        <v>182.41952307644968</v>
      </c>
      <c r="AO118" s="51">
        <v>176.55416041996182</v>
      </c>
      <c r="AP118" s="51">
        <v>179.57125421033331</v>
      </c>
      <c r="AQ118" s="51">
        <v>187.71696533463623</v>
      </c>
      <c r="AR118" s="51">
        <v>205.28112231224017</v>
      </c>
      <c r="AS118" s="51">
        <v>209.55165807906715</v>
      </c>
      <c r="AT118" s="51">
        <v>206.05872466902045</v>
      </c>
      <c r="AU118" s="51">
        <v>194.13218287242663</v>
      </c>
      <c r="AV118" s="51">
        <v>191.46476736340114</v>
      </c>
      <c r="AW118" s="51">
        <v>196.66419847493469</v>
      </c>
      <c r="AX118" s="51">
        <v>203.56814541689252</v>
      </c>
      <c r="AY118" s="51">
        <v>204.5135846222</v>
      </c>
      <c r="AZ118" s="51">
        <v>205.62981843046461</v>
      </c>
      <c r="BA118" s="51">
        <v>205.00360614084912</v>
      </c>
      <c r="BB118" s="51">
        <v>201.91834214363476</v>
      </c>
      <c r="BC118" s="51">
        <v>201.33702082368458</v>
      </c>
      <c r="BD118" s="51">
        <v>199.09057836980821</v>
      </c>
      <c r="BE118" s="51">
        <v>202.67556357532544</v>
      </c>
      <c r="BF118" s="51">
        <v>203.07836208272786</v>
      </c>
      <c r="BG118" s="51">
        <v>212.79008838194443</v>
      </c>
      <c r="BH118" s="51">
        <v>221.85691554482241</v>
      </c>
      <c r="BI118" s="39">
        <v>231.53699177790151</v>
      </c>
      <c r="BJ118" s="209"/>
      <c r="BK118" s="51"/>
      <c r="BL118" s="51"/>
      <c r="BM118" s="51"/>
      <c r="BN118" s="51"/>
      <c r="BO118" s="51"/>
      <c r="BP118" s="51"/>
    </row>
    <row r="119" spans="1:68" x14ac:dyDescent="0.2">
      <c r="A119" s="20" t="str">
        <f t="shared" si="1"/>
        <v>mwgL_gg_QU_3</v>
      </c>
      <c r="B119" s="19" t="s">
        <v>3613</v>
      </c>
      <c r="C119" s="19" t="s">
        <v>503</v>
      </c>
      <c r="D119" s="19">
        <v>3</v>
      </c>
      <c r="E119" s="21">
        <v>100</v>
      </c>
      <c r="F119" s="21">
        <v>93.523065816632595</v>
      </c>
      <c r="G119" s="21">
        <v>89.064274704787806</v>
      </c>
      <c r="H119" s="21">
        <v>98.276426148655503</v>
      </c>
      <c r="I119" s="21">
        <v>100.50761603485306</v>
      </c>
      <c r="J119" s="21">
        <v>125.16960906926288</v>
      </c>
      <c r="K119" s="21">
        <v>144.29334189826972</v>
      </c>
      <c r="L119" s="21">
        <v>164.17096259240043</v>
      </c>
      <c r="M119" s="21">
        <v>164.56442931624636</v>
      </c>
      <c r="N119" s="21">
        <v>165.90162404833197</v>
      </c>
      <c r="O119" s="21">
        <v>164.88343133367178</v>
      </c>
      <c r="P119" s="21">
        <v>162.83074740435165</v>
      </c>
      <c r="Q119" s="21">
        <v>160.96443457961519</v>
      </c>
      <c r="R119" s="21">
        <v>163.39766605479983</v>
      </c>
      <c r="S119" s="21">
        <v>173.46837462984445</v>
      </c>
      <c r="T119" s="21">
        <v>191.79838546161821</v>
      </c>
      <c r="U119" s="21">
        <v>221.63947359134582</v>
      </c>
      <c r="V119" s="21">
        <v>261.01150584383436</v>
      </c>
      <c r="W119" s="21">
        <v>283.00290741315553</v>
      </c>
      <c r="X119" s="21">
        <v>303.52989623387992</v>
      </c>
      <c r="Y119" s="21">
        <v>314.40781418872609</v>
      </c>
      <c r="Z119" s="21">
        <v>341.31394619281974</v>
      </c>
      <c r="AA119" s="21">
        <v>355.29040338338899</v>
      </c>
      <c r="AB119" s="21">
        <v>365.96191354557823</v>
      </c>
      <c r="AC119" s="21">
        <v>388.72134828369298</v>
      </c>
      <c r="AD119" s="21">
        <v>398.71792111286726</v>
      </c>
      <c r="AE119" s="21">
        <v>405.15968642284128</v>
      </c>
      <c r="AF119" s="21">
        <v>393.40778009645129</v>
      </c>
      <c r="AG119" s="21">
        <v>408.02125444022039</v>
      </c>
      <c r="AH119" s="21">
        <v>424.29535154817813</v>
      </c>
      <c r="AI119" s="21">
        <v>429.89219663706609</v>
      </c>
      <c r="AJ119" s="21">
        <v>411.15475321080368</v>
      </c>
      <c r="AK119" s="51">
        <v>396.90382329913888</v>
      </c>
      <c r="AL119" s="51">
        <v>404.472069155881</v>
      </c>
      <c r="AM119" s="51">
        <v>423.11584854177772</v>
      </c>
      <c r="AN119" s="51">
        <v>431.44261761685419</v>
      </c>
      <c r="AO119" s="51">
        <v>415.48327594466946</v>
      </c>
      <c r="AP119" s="51">
        <v>412.59009780894286</v>
      </c>
      <c r="AQ119" s="51">
        <v>418.00762949232944</v>
      </c>
      <c r="AR119" s="51">
        <v>450.09327526880526</v>
      </c>
      <c r="AS119" s="51">
        <v>464.99602555843984</v>
      </c>
      <c r="AT119" s="51">
        <v>470.4404721959549</v>
      </c>
      <c r="AU119" s="51">
        <v>459.21242059340858</v>
      </c>
      <c r="AV119" s="51">
        <v>457.54091222554945</v>
      </c>
      <c r="AW119" s="51">
        <v>468.70260351341835</v>
      </c>
      <c r="AX119" s="51">
        <v>477.06059393528341</v>
      </c>
      <c r="AY119" s="51">
        <v>480.6030649672723</v>
      </c>
      <c r="AZ119" s="51">
        <v>481.15679467469062</v>
      </c>
      <c r="BA119" s="51">
        <v>487.57554020773006</v>
      </c>
      <c r="BB119" s="51">
        <v>484.97450471445762</v>
      </c>
      <c r="BC119" s="51">
        <v>485.11876918914169</v>
      </c>
      <c r="BD119" s="51">
        <v>479.85829397035769</v>
      </c>
      <c r="BE119" s="51">
        <v>490.74734159740154</v>
      </c>
      <c r="BF119" s="51">
        <v>504.17573901057523</v>
      </c>
      <c r="BG119" s="51">
        <v>524.25086921051786</v>
      </c>
      <c r="BH119" s="51">
        <v>544.33364615014523</v>
      </c>
      <c r="BI119" s="39">
        <v>562.08684685531193</v>
      </c>
      <c r="BJ119" s="209"/>
      <c r="BK119" s="51"/>
      <c r="BL119" s="51"/>
      <c r="BM119" s="51"/>
      <c r="BN119" s="51"/>
      <c r="BO119" s="51"/>
      <c r="BP119" s="51"/>
    </row>
    <row r="120" spans="1:68" x14ac:dyDescent="0.2">
      <c r="A120" s="20" t="str">
        <f t="shared" si="1"/>
        <v>mwgL_gg_QU_4</v>
      </c>
      <c r="B120" s="19" t="s">
        <v>3613</v>
      </c>
      <c r="C120" s="19" t="s">
        <v>503</v>
      </c>
      <c r="D120" s="19">
        <v>4</v>
      </c>
      <c r="E120" s="21">
        <v>100</v>
      </c>
      <c r="F120" s="21">
        <v>107.73618139625903</v>
      </c>
      <c r="G120" s="21">
        <v>102.2714140595147</v>
      </c>
      <c r="H120" s="21">
        <v>112.5909823766786</v>
      </c>
      <c r="I120" s="21">
        <v>86.841222355802756</v>
      </c>
      <c r="J120" s="21">
        <v>95.646126317555172</v>
      </c>
      <c r="K120" s="21">
        <v>97.41055535363121</v>
      </c>
      <c r="L120" s="21">
        <v>100.70805491095132</v>
      </c>
      <c r="M120" s="21">
        <v>93.269168041304283</v>
      </c>
      <c r="N120" s="21">
        <v>90.430890672034664</v>
      </c>
      <c r="O120" s="21">
        <v>87.632687486603047</v>
      </c>
      <c r="P120" s="21">
        <v>85.502931007166694</v>
      </c>
      <c r="Q120" s="21">
        <v>84.166969552939818</v>
      </c>
      <c r="R120" s="21">
        <v>86.176736470303055</v>
      </c>
      <c r="S120" s="21">
        <v>93.183660916487199</v>
      </c>
      <c r="T120" s="21">
        <v>105.02488327229003</v>
      </c>
      <c r="U120" s="21">
        <v>123.08599174285412</v>
      </c>
      <c r="V120" s="21">
        <v>144.72628400480872</v>
      </c>
      <c r="W120" s="21">
        <v>159.19236540199981</v>
      </c>
      <c r="X120" s="21">
        <v>176.90678558447712</v>
      </c>
      <c r="Y120" s="21">
        <v>189.24683833328655</v>
      </c>
      <c r="Z120" s="21">
        <v>209.70680608754807</v>
      </c>
      <c r="AA120" s="21">
        <v>223.62373137249418</v>
      </c>
      <c r="AB120" s="21">
        <v>228.37927885108249</v>
      </c>
      <c r="AC120" s="21">
        <v>232.75482055153245</v>
      </c>
      <c r="AD120" s="21">
        <v>217.9278385103585</v>
      </c>
      <c r="AE120" s="21">
        <v>211.08167677840822</v>
      </c>
      <c r="AF120" s="21">
        <v>204.70545474879017</v>
      </c>
      <c r="AG120" s="21">
        <v>221.0193754019061</v>
      </c>
      <c r="AH120" s="21">
        <v>240.52944520554277</v>
      </c>
      <c r="AI120" s="21">
        <v>249.17172253753424</v>
      </c>
      <c r="AJ120" s="21">
        <v>243.20835779722452</v>
      </c>
      <c r="AK120" s="51">
        <v>235.48545679909748</v>
      </c>
      <c r="AL120" s="51">
        <v>224.45643563433688</v>
      </c>
      <c r="AM120" s="51">
        <v>214.18183427927011</v>
      </c>
      <c r="AN120" s="51">
        <v>203.02746479529523</v>
      </c>
      <c r="AO120" s="51">
        <v>196.15683917204851</v>
      </c>
      <c r="AP120" s="51">
        <v>205.72757942610039</v>
      </c>
      <c r="AQ120" s="51">
        <v>212.22938276437313</v>
      </c>
      <c r="AR120" s="51">
        <v>233.51762798109971</v>
      </c>
      <c r="AS120" s="51">
        <v>240.94043857932334</v>
      </c>
      <c r="AT120" s="51">
        <v>237.698157519501</v>
      </c>
      <c r="AU120" s="51">
        <v>211.98008406259024</v>
      </c>
      <c r="AV120" s="51">
        <v>199.62861483117567</v>
      </c>
      <c r="AW120" s="51">
        <v>210.45237229848757</v>
      </c>
      <c r="AX120" s="51">
        <v>231.52650021900982</v>
      </c>
      <c r="AY120" s="51">
        <v>234.03930941096891</v>
      </c>
      <c r="AZ120" s="51">
        <v>220.62389293597414</v>
      </c>
      <c r="BA120" s="51">
        <v>211.73416629432927</v>
      </c>
      <c r="BB120" s="51">
        <v>202.97510004740408</v>
      </c>
      <c r="BC120" s="51">
        <v>201.84254945489963</v>
      </c>
      <c r="BD120" s="51">
        <v>190.24053532857806</v>
      </c>
      <c r="BE120" s="51">
        <v>191.79785266097019</v>
      </c>
      <c r="BF120" s="51">
        <v>190.98809586228518</v>
      </c>
      <c r="BG120" s="51">
        <v>197.9646846547665</v>
      </c>
      <c r="BH120" s="51">
        <v>197.47531094195597</v>
      </c>
      <c r="BI120" s="39">
        <v>193.08613498671389</v>
      </c>
      <c r="BJ120" s="209"/>
      <c r="BK120" s="51"/>
      <c r="BL120" s="51"/>
      <c r="BM120" s="51"/>
      <c r="BN120" s="51"/>
      <c r="BO120" s="51"/>
      <c r="BP120" s="51"/>
    </row>
    <row r="121" spans="1:68" x14ac:dyDescent="0.2">
      <c r="A121" s="20" t="str">
        <f t="shared" si="1"/>
        <v>mwgL_gg_QU_5</v>
      </c>
      <c r="B121" s="19" t="s">
        <v>3613</v>
      </c>
      <c r="C121" s="19" t="s">
        <v>503</v>
      </c>
      <c r="D121" s="19">
        <v>5</v>
      </c>
      <c r="E121" s="21">
        <v>100</v>
      </c>
      <c r="F121" s="21">
        <v>105.87400833129</v>
      </c>
      <c r="G121" s="21">
        <v>108.04784127405223</v>
      </c>
      <c r="H121" s="21">
        <v>118.19173623923579</v>
      </c>
      <c r="I121" s="21">
        <v>116.4406981776475</v>
      </c>
      <c r="J121" s="21">
        <v>137.02690987923759</v>
      </c>
      <c r="K121" s="21">
        <v>160.1992649492253</v>
      </c>
      <c r="L121" s="21">
        <v>184.17724826252757</v>
      </c>
      <c r="M121" s="21">
        <v>189.67874020390067</v>
      </c>
      <c r="N121" s="21">
        <v>190.84228029203709</v>
      </c>
      <c r="O121" s="21">
        <v>186.8546700377708</v>
      </c>
      <c r="P121" s="21">
        <v>183.03132741916247</v>
      </c>
      <c r="Q121" s="21">
        <v>177.55733623816414</v>
      </c>
      <c r="R121" s="21">
        <v>179.80549827626149</v>
      </c>
      <c r="S121" s="21">
        <v>186.37436138611861</v>
      </c>
      <c r="T121" s="21">
        <v>198.05025973312516</v>
      </c>
      <c r="U121" s="21">
        <v>221.95136820469952</v>
      </c>
      <c r="V121" s="21">
        <v>261.59929147858264</v>
      </c>
      <c r="W121" s="21">
        <v>283.56780997477017</v>
      </c>
      <c r="X121" s="21">
        <v>304.92869900300519</v>
      </c>
      <c r="Y121" s="21">
        <v>316.42937630553268</v>
      </c>
      <c r="Z121" s="21">
        <v>347.35202179158927</v>
      </c>
      <c r="AA121" s="21">
        <v>361.99783477569969</v>
      </c>
      <c r="AB121" s="21">
        <v>371.67458527781429</v>
      </c>
      <c r="AC121" s="21">
        <v>381.99721843709875</v>
      </c>
      <c r="AD121" s="21">
        <v>376.71117703254322</v>
      </c>
      <c r="AE121" s="21">
        <v>367.01221824281828</v>
      </c>
      <c r="AF121" s="21">
        <v>358.51592364368645</v>
      </c>
      <c r="AG121" s="21">
        <v>374.37699556370211</v>
      </c>
      <c r="AH121" s="21">
        <v>385.35974746195797</v>
      </c>
      <c r="AI121" s="21">
        <v>380.61464366919751</v>
      </c>
      <c r="AJ121" s="21">
        <v>362.75462488426911</v>
      </c>
      <c r="AK121" s="51">
        <v>352.22655669042246</v>
      </c>
      <c r="AL121" s="51">
        <v>367.10714778593774</v>
      </c>
      <c r="AM121" s="51">
        <v>389.81356427272709</v>
      </c>
      <c r="AN121" s="51">
        <v>409.44414967380953</v>
      </c>
      <c r="AO121" s="51">
        <v>396.81882190896135</v>
      </c>
      <c r="AP121" s="51">
        <v>390.51789860694061</v>
      </c>
      <c r="AQ121" s="51">
        <v>386.28871041866768</v>
      </c>
      <c r="AR121" s="51">
        <v>404.85135520799395</v>
      </c>
      <c r="AS121" s="51">
        <v>414.65023454363433</v>
      </c>
      <c r="AT121" s="51">
        <v>420.2118529952042</v>
      </c>
      <c r="AU121" s="51">
        <v>411.76908606364549</v>
      </c>
      <c r="AV121" s="51">
        <v>409.50769284363832</v>
      </c>
      <c r="AW121" s="51">
        <v>412.52386637243188</v>
      </c>
      <c r="AX121" s="51">
        <v>418.03503884942967</v>
      </c>
      <c r="AY121" s="51">
        <v>419.97347899625993</v>
      </c>
      <c r="AZ121" s="51">
        <v>421.57572591921945</v>
      </c>
      <c r="BA121" s="51">
        <v>426.953960327218</v>
      </c>
      <c r="BB121" s="51">
        <v>425.78108726964484</v>
      </c>
      <c r="BC121" s="51">
        <v>428.20654162652926</v>
      </c>
      <c r="BD121" s="51">
        <v>422.6272355450115</v>
      </c>
      <c r="BE121" s="51">
        <v>424.28908332101082</v>
      </c>
      <c r="BF121" s="51">
        <v>422.43507449332043</v>
      </c>
      <c r="BG121" s="51">
        <v>440.80166260149446</v>
      </c>
      <c r="BH121" s="51">
        <v>467.07323365484484</v>
      </c>
      <c r="BI121" s="39">
        <v>500.30945790655556</v>
      </c>
      <c r="BJ121" s="209"/>
      <c r="BK121" s="51"/>
      <c r="BL121" s="51"/>
      <c r="BM121" s="51"/>
      <c r="BN121" s="51"/>
      <c r="BO121" s="51"/>
      <c r="BP121" s="51"/>
    </row>
    <row r="122" spans="1:68" x14ac:dyDescent="0.2">
      <c r="A122" s="20" t="str">
        <f t="shared" si="1"/>
        <v>mwgL_gg_QU_6</v>
      </c>
      <c r="B122" s="19" t="s">
        <v>3613</v>
      </c>
      <c r="C122" s="19" t="s">
        <v>503</v>
      </c>
      <c r="D122" s="19">
        <v>6</v>
      </c>
      <c r="E122" s="21">
        <v>100</v>
      </c>
      <c r="F122" s="21">
        <v>91.076132331036078</v>
      </c>
      <c r="G122" s="21">
        <v>81.139003211736508</v>
      </c>
      <c r="H122" s="21">
        <v>85.511350721102971</v>
      </c>
      <c r="I122" s="21">
        <v>77.794357933470721</v>
      </c>
      <c r="J122" s="21">
        <v>100.95576574914209</v>
      </c>
      <c r="K122" s="21">
        <v>122.79290048430084</v>
      </c>
      <c r="L122" s="21">
        <v>145.15658887364569</v>
      </c>
      <c r="M122" s="21">
        <v>144.32998788578936</v>
      </c>
      <c r="N122" s="21">
        <v>140.58073332424087</v>
      </c>
      <c r="O122" s="21">
        <v>138.46943769204225</v>
      </c>
      <c r="P122" s="21">
        <v>137.13874648674516</v>
      </c>
      <c r="Q122" s="21">
        <v>137.6019211586854</v>
      </c>
      <c r="R122" s="21">
        <v>138.05627090904707</v>
      </c>
      <c r="S122" s="21">
        <v>141.96945507446355</v>
      </c>
      <c r="T122" s="21">
        <v>150.56680064502152</v>
      </c>
      <c r="U122" s="21">
        <v>170.1169435820087</v>
      </c>
      <c r="V122" s="21">
        <v>194.14560050917086</v>
      </c>
      <c r="W122" s="21">
        <v>215.41125471665256</v>
      </c>
      <c r="X122" s="21">
        <v>231.32499511955038</v>
      </c>
      <c r="Y122" s="21">
        <v>239.28962055511374</v>
      </c>
      <c r="Z122" s="21">
        <v>249.45218630746501</v>
      </c>
      <c r="AA122" s="21">
        <v>253.55657710708314</v>
      </c>
      <c r="AB122" s="21">
        <v>262.21329033189681</v>
      </c>
      <c r="AC122" s="21">
        <v>281.42835367076566</v>
      </c>
      <c r="AD122" s="21">
        <v>291.99552870639963</v>
      </c>
      <c r="AE122" s="21">
        <v>302.88280771565536</v>
      </c>
      <c r="AF122" s="21">
        <v>297.95315303751141</v>
      </c>
      <c r="AG122" s="21">
        <v>306.06753471804376</v>
      </c>
      <c r="AH122" s="21">
        <v>311.89866850652874</v>
      </c>
      <c r="AI122" s="21">
        <v>305.66854129394704</v>
      </c>
      <c r="AJ122" s="21">
        <v>291.39088786733686</v>
      </c>
      <c r="AK122" s="51">
        <v>280.59052096453701</v>
      </c>
      <c r="AL122" s="51">
        <v>294.56090666709434</v>
      </c>
      <c r="AM122" s="51">
        <v>311.86229913275071</v>
      </c>
      <c r="AN122" s="51">
        <v>321.71037677066687</v>
      </c>
      <c r="AO122" s="51">
        <v>308.70484916069603</v>
      </c>
      <c r="AP122" s="51">
        <v>319.20597099542391</v>
      </c>
      <c r="AQ122" s="51">
        <v>333.06778342037825</v>
      </c>
      <c r="AR122" s="51">
        <v>366.62334432437109</v>
      </c>
      <c r="AS122" s="51">
        <v>381.89660935815982</v>
      </c>
      <c r="AT122" s="51">
        <v>390.82475577698006</v>
      </c>
      <c r="AU122" s="51">
        <v>379.7596412268237</v>
      </c>
      <c r="AV122" s="51">
        <v>357.08708058223027</v>
      </c>
      <c r="AW122" s="51">
        <v>346.33137313105493</v>
      </c>
      <c r="AX122" s="51">
        <v>338.57988292270693</v>
      </c>
      <c r="AY122" s="51">
        <v>326.5858533998416</v>
      </c>
      <c r="AZ122" s="51">
        <v>317.18896385712634</v>
      </c>
      <c r="BA122" s="51">
        <v>321.36630811753935</v>
      </c>
      <c r="BB122" s="51">
        <v>327.56338281516605</v>
      </c>
      <c r="BC122" s="51">
        <v>327.49046637912562</v>
      </c>
      <c r="BD122" s="51">
        <v>321.48143933234036</v>
      </c>
      <c r="BE122" s="51">
        <v>328.89835666297648</v>
      </c>
      <c r="BF122" s="51">
        <v>343.05456188856311</v>
      </c>
      <c r="BG122" s="51">
        <v>363.34972796049601</v>
      </c>
      <c r="BH122" s="51">
        <v>380.42889543232445</v>
      </c>
      <c r="BI122" s="39">
        <v>388.88117133034751</v>
      </c>
      <c r="BJ122" s="209"/>
      <c r="BK122" s="51"/>
      <c r="BL122" s="51"/>
      <c r="BM122" s="51"/>
      <c r="BN122" s="51"/>
      <c r="BO122" s="51"/>
      <c r="BP122" s="51"/>
    </row>
    <row r="123" spans="1:68" x14ac:dyDescent="0.2">
      <c r="A123" s="20" t="str">
        <f t="shared" si="1"/>
        <v>mwgL_gg_QU_7</v>
      </c>
      <c r="B123" s="19" t="s">
        <v>3613</v>
      </c>
      <c r="C123" s="19" t="s">
        <v>503</v>
      </c>
      <c r="D123" s="19">
        <v>7</v>
      </c>
      <c r="E123" s="21">
        <v>100</v>
      </c>
      <c r="F123" s="21">
        <v>95.518838865478912</v>
      </c>
      <c r="G123" s="21">
        <v>94.414504324683946</v>
      </c>
      <c r="H123" s="21">
        <v>99.230181612084451</v>
      </c>
      <c r="I123" s="21">
        <v>102.47763731795665</v>
      </c>
      <c r="J123" s="21">
        <v>109.68150119514068</v>
      </c>
      <c r="K123" s="21">
        <v>107.0827480840788</v>
      </c>
      <c r="L123" s="21">
        <v>104.88886424681505</v>
      </c>
      <c r="M123" s="21">
        <v>96.129099825041223</v>
      </c>
      <c r="N123" s="21">
        <v>93.621645597693444</v>
      </c>
      <c r="O123" s="21">
        <v>90.972376235183901</v>
      </c>
      <c r="P123" s="21">
        <v>88.561888568541875</v>
      </c>
      <c r="Q123" s="21">
        <v>87.682659372612747</v>
      </c>
      <c r="R123" s="21">
        <v>88.658978339617008</v>
      </c>
      <c r="S123" s="21">
        <v>93.207658756560889</v>
      </c>
      <c r="T123" s="21">
        <v>102.02644094527007</v>
      </c>
      <c r="U123" s="21">
        <v>122.31820309997299</v>
      </c>
      <c r="V123" s="21">
        <v>151.68773563983157</v>
      </c>
      <c r="W123" s="21">
        <v>167.61883640127141</v>
      </c>
      <c r="X123" s="21">
        <v>177.46728764692833</v>
      </c>
      <c r="Y123" s="21">
        <v>177.6842611074147</v>
      </c>
      <c r="Z123" s="21">
        <v>192.98045883541565</v>
      </c>
      <c r="AA123" s="21">
        <v>199.31753776397821</v>
      </c>
      <c r="AB123" s="21">
        <v>200.81811685271433</v>
      </c>
      <c r="AC123" s="21">
        <v>203.22626352233792</v>
      </c>
      <c r="AD123" s="21">
        <v>203.12178112909953</v>
      </c>
      <c r="AE123" s="21">
        <v>205.62516941425778</v>
      </c>
      <c r="AF123" s="21">
        <v>196.31169759246924</v>
      </c>
      <c r="AG123" s="21">
        <v>196.24134447155075</v>
      </c>
      <c r="AH123" s="21">
        <v>198.06153125847047</v>
      </c>
      <c r="AI123" s="21">
        <v>199.04216258840322</v>
      </c>
      <c r="AJ123" s="21">
        <v>190.91138710233835</v>
      </c>
      <c r="AK123" s="51">
        <v>185.23656390921863</v>
      </c>
      <c r="AL123" s="51">
        <v>194.9268130405857</v>
      </c>
      <c r="AM123" s="51">
        <v>214.87494147507479</v>
      </c>
      <c r="AN123" s="51">
        <v>230.67950518715676</v>
      </c>
      <c r="AO123" s="51">
        <v>228.48697666395614</v>
      </c>
      <c r="AP123" s="51">
        <v>216.1661861462259</v>
      </c>
      <c r="AQ123" s="51">
        <v>206.35408195953752</v>
      </c>
      <c r="AR123" s="51">
        <v>211.61405583893932</v>
      </c>
      <c r="AS123" s="51">
        <v>223.80991104211327</v>
      </c>
      <c r="AT123" s="51">
        <v>232.59801384884565</v>
      </c>
      <c r="AU123" s="51">
        <v>228.96306153125843</v>
      </c>
      <c r="AV123" s="51">
        <v>221.98467263004855</v>
      </c>
      <c r="AW123" s="51">
        <v>217.68561642147802</v>
      </c>
      <c r="AX123" s="51">
        <v>217.04344397624519</v>
      </c>
      <c r="AY123" s="51">
        <v>215.54202220730909</v>
      </c>
      <c r="AZ123" s="51">
        <v>216.28339620587516</v>
      </c>
      <c r="BA123" s="51">
        <v>225.83023287446778</v>
      </c>
      <c r="BB123" s="51">
        <v>233.7132411112253</v>
      </c>
      <c r="BC123" s="51">
        <v>238.69454711082821</v>
      </c>
      <c r="BD123" s="51">
        <v>233.98783945198116</v>
      </c>
      <c r="BE123" s="51">
        <v>231.38412367551382</v>
      </c>
      <c r="BF123" s="51">
        <v>234.68766532041161</v>
      </c>
      <c r="BG123" s="51">
        <v>240.53954258214489</v>
      </c>
      <c r="BH123" s="51">
        <v>248.08978513323871</v>
      </c>
      <c r="BI123" s="39">
        <v>247.76307854600284</v>
      </c>
      <c r="BJ123" s="209"/>
      <c r="BK123" s="51"/>
      <c r="BL123" s="51"/>
      <c r="BM123" s="51"/>
      <c r="BN123" s="51"/>
      <c r="BO123" s="51"/>
      <c r="BP123" s="51"/>
    </row>
    <row r="124" spans="1:68" x14ac:dyDescent="0.2">
      <c r="A124" s="20" t="str">
        <f t="shared" si="1"/>
        <v>mwgL_gg_QU_8</v>
      </c>
      <c r="B124" s="19" t="s">
        <v>3613</v>
      </c>
      <c r="C124" s="19" t="s">
        <v>503</v>
      </c>
      <c r="D124" s="19">
        <v>8</v>
      </c>
      <c r="E124" s="21">
        <v>100</v>
      </c>
      <c r="F124" s="21">
        <v>96.083603738201418</v>
      </c>
      <c r="G124" s="21">
        <v>95.229202169464102</v>
      </c>
      <c r="H124" s="21">
        <v>104.66497031382535</v>
      </c>
      <c r="I124" s="21">
        <v>108.56580370551944</v>
      </c>
      <c r="J124" s="21">
        <v>133.82901074616197</v>
      </c>
      <c r="K124" s="21">
        <v>147.6278295243211</v>
      </c>
      <c r="L124" s="21">
        <v>164.08400837282437</v>
      </c>
      <c r="M124" s="21">
        <v>163.07942510757863</v>
      </c>
      <c r="N124" s="21">
        <v>169.32013601948492</v>
      </c>
      <c r="O124" s="21">
        <v>167.03083782711235</v>
      </c>
      <c r="P124" s="21">
        <v>153.76504735003257</v>
      </c>
      <c r="Q124" s="21">
        <v>145.07551882718235</v>
      </c>
      <c r="R124" s="21">
        <v>146.18904218315953</v>
      </c>
      <c r="S124" s="21">
        <v>162.99227303499313</v>
      </c>
      <c r="T124" s="21">
        <v>188.81263082537694</v>
      </c>
      <c r="U124" s="21">
        <v>222.09382854386035</v>
      </c>
      <c r="V124" s="21">
        <v>273.18750924045457</v>
      </c>
      <c r="W124" s="21">
        <v>299.28488611869852</v>
      </c>
      <c r="X124" s="21">
        <v>329.82779684229422</v>
      </c>
      <c r="Y124" s="21">
        <v>342.68428383562537</v>
      </c>
      <c r="Z124" s="21">
        <v>374.11116558115691</v>
      </c>
      <c r="AA124" s="21">
        <v>404.85794990312093</v>
      </c>
      <c r="AB124" s="21">
        <v>419.71037498735501</v>
      </c>
      <c r="AC124" s="21">
        <v>459.00973457525015</v>
      </c>
      <c r="AD124" s="21">
        <v>464.01630988787002</v>
      </c>
      <c r="AE124" s="21">
        <v>479.61497459361505</v>
      </c>
      <c r="AF124" s="21">
        <v>471.71759615908468</v>
      </c>
      <c r="AG124" s="21">
        <v>500.03423831423135</v>
      </c>
      <c r="AH124" s="21">
        <v>525.06633673382248</v>
      </c>
      <c r="AI124" s="21">
        <v>528.83488572962744</v>
      </c>
      <c r="AJ124" s="21">
        <v>512.02542972975061</v>
      </c>
      <c r="AK124" s="51">
        <v>506.2438234859269</v>
      </c>
      <c r="AL124" s="51">
        <v>523.25637494066598</v>
      </c>
      <c r="AM124" s="51">
        <v>543.05312385710147</v>
      </c>
      <c r="AN124" s="51">
        <v>550.2556201414659</v>
      </c>
      <c r="AO124" s="51">
        <v>524.63368894491566</v>
      </c>
      <c r="AP124" s="51">
        <v>527.06849997276629</v>
      </c>
      <c r="AQ124" s="51">
        <v>532.98316875598368</v>
      </c>
      <c r="AR124" s="51">
        <v>588.99782897962132</v>
      </c>
      <c r="AS124" s="51">
        <v>619.36954813206751</v>
      </c>
      <c r="AT124" s="51">
        <v>648.08070904436261</v>
      </c>
      <c r="AU124" s="51">
        <v>639.26589941717157</v>
      </c>
      <c r="AV124" s="51">
        <v>635.37829446506566</v>
      </c>
      <c r="AW124" s="51">
        <v>643.96121732770041</v>
      </c>
      <c r="AX124" s="51">
        <v>660.14426780587007</v>
      </c>
      <c r="AY124" s="51">
        <v>653.19330859114052</v>
      </c>
      <c r="AZ124" s="51">
        <v>655.50728288412881</v>
      </c>
      <c r="BA124" s="51">
        <v>646.39471625314843</v>
      </c>
      <c r="BB124" s="51">
        <v>645.48722411414053</v>
      </c>
      <c r="BC124" s="51">
        <v>622.90644884235883</v>
      </c>
      <c r="BD124" s="51">
        <v>596.03410880375611</v>
      </c>
      <c r="BE124" s="51">
        <v>582.11976331491553</v>
      </c>
      <c r="BF124" s="51">
        <v>577.24509680299354</v>
      </c>
      <c r="BG124" s="51">
        <v>620.1022741039028</v>
      </c>
      <c r="BH124" s="51">
        <v>665.67952493003156</v>
      </c>
      <c r="BI124" s="39">
        <v>707.86549445292962</v>
      </c>
      <c r="BJ124" s="209"/>
      <c r="BK124" s="51"/>
      <c r="BL124" s="51"/>
      <c r="BM124" s="51"/>
      <c r="BN124" s="51"/>
      <c r="BO124" s="51"/>
      <c r="BP124" s="51"/>
    </row>
    <row r="125" spans="1:68" x14ac:dyDescent="0.2">
      <c r="A125" s="20" t="str">
        <f t="shared" si="1"/>
        <v>mwgL_gg_QU_9</v>
      </c>
      <c r="B125" s="19" t="s">
        <v>3613</v>
      </c>
      <c r="C125" s="19" t="s">
        <v>503</v>
      </c>
      <c r="D125" s="19">
        <v>9</v>
      </c>
      <c r="E125" s="21">
        <v>100</v>
      </c>
      <c r="F125" s="21">
        <v>95.22898179502188</v>
      </c>
      <c r="G125" s="21">
        <v>94.356967890878138</v>
      </c>
      <c r="H125" s="21">
        <v>98.84075721215315</v>
      </c>
      <c r="I125" s="21">
        <v>99.655401326033413</v>
      </c>
      <c r="J125" s="21">
        <v>106.65116542532438</v>
      </c>
      <c r="K125" s="21">
        <v>110.62543087786526</v>
      </c>
      <c r="L125" s="21">
        <v>116.50595526745214</v>
      </c>
      <c r="M125" s="21">
        <v>114.15068532894595</v>
      </c>
      <c r="N125" s="21">
        <v>114.00334064185132</v>
      </c>
      <c r="O125" s="21">
        <v>111.96565963860876</v>
      </c>
      <c r="P125" s="21">
        <v>109.71604544267694</v>
      </c>
      <c r="Q125" s="21">
        <v>107.09451198030479</v>
      </c>
      <c r="R125" s="21">
        <v>107.60455393865588</v>
      </c>
      <c r="S125" s="21">
        <v>111.4816257790345</v>
      </c>
      <c r="T125" s="21">
        <v>116.93192855060668</v>
      </c>
      <c r="U125" s="21">
        <v>125.74114446687243</v>
      </c>
      <c r="V125" s="21">
        <v>137.54781967165604</v>
      </c>
      <c r="W125" s="21">
        <v>144.12344763081131</v>
      </c>
      <c r="X125" s="21">
        <v>152.5694481862034</v>
      </c>
      <c r="Y125" s="21">
        <v>159.59615950528718</v>
      </c>
      <c r="Z125" s="21">
        <v>172.85935732019234</v>
      </c>
      <c r="AA125" s="21">
        <v>179.51584179891822</v>
      </c>
      <c r="AB125" s="21">
        <v>182.78422741785565</v>
      </c>
      <c r="AC125" s="21">
        <v>188.48811778732957</v>
      </c>
      <c r="AD125" s="21">
        <v>189.74303445779552</v>
      </c>
      <c r="AE125" s="21">
        <v>191.2307806021727</v>
      </c>
      <c r="AF125" s="21">
        <v>188.58258279417524</v>
      </c>
      <c r="AG125" s="21">
        <v>192.12206744007139</v>
      </c>
      <c r="AH125" s="21">
        <v>195.34655359878914</v>
      </c>
      <c r="AI125" s="21">
        <v>194.44632108016921</v>
      </c>
      <c r="AJ125" s="21">
        <v>189.32607593397805</v>
      </c>
      <c r="AK125" s="51">
        <v>184.47903671252163</v>
      </c>
      <c r="AL125" s="51">
        <v>189.34856102335871</v>
      </c>
      <c r="AM125" s="51">
        <v>198.9242387191172</v>
      </c>
      <c r="AN125" s="51">
        <v>204.24705690558235</v>
      </c>
      <c r="AO125" s="51">
        <v>200.06123819273796</v>
      </c>
      <c r="AP125" s="51">
        <v>202.82977094912681</v>
      </c>
      <c r="AQ125" s="51">
        <v>212.1467837687363</v>
      </c>
      <c r="AR125" s="51">
        <v>230.0278870371221</v>
      </c>
      <c r="AS125" s="51">
        <v>236.62914316266833</v>
      </c>
      <c r="AT125" s="51">
        <v>237.95500357136507</v>
      </c>
      <c r="AU125" s="51">
        <v>231.53076139831754</v>
      </c>
      <c r="AV125" s="51">
        <v>232.37566194583476</v>
      </c>
      <c r="AW125" s="51">
        <v>240.60644807429628</v>
      </c>
      <c r="AX125" s="51">
        <v>248.74739746315777</v>
      </c>
      <c r="AY125" s="51">
        <v>257.18342705090026</v>
      </c>
      <c r="AZ125" s="51">
        <v>264.11303064508883</v>
      </c>
      <c r="BA125" s="51">
        <v>278.78796008260139</v>
      </c>
      <c r="BB125" s="51">
        <v>286.12132929770297</v>
      </c>
      <c r="BC125" s="51">
        <v>293.63923494324894</v>
      </c>
      <c r="BD125" s="51">
        <v>292.50703380702413</v>
      </c>
      <c r="BE125" s="51">
        <v>294.4697342031784</v>
      </c>
      <c r="BF125" s="51">
        <v>295.14979207501824</v>
      </c>
      <c r="BG125" s="51">
        <v>304.0797239341361</v>
      </c>
      <c r="BH125" s="51">
        <v>314.23851074324233</v>
      </c>
      <c r="BI125" s="39">
        <v>323.63259933512268</v>
      </c>
      <c r="BJ125" s="209"/>
      <c r="BK125" s="51"/>
      <c r="BL125" s="51"/>
      <c r="BM125" s="51"/>
      <c r="BN125" s="51"/>
      <c r="BO125" s="51"/>
      <c r="BP125" s="51"/>
    </row>
    <row r="126" spans="1:68" x14ac:dyDescent="0.2">
      <c r="A126" s="20" t="str">
        <f t="shared" si="1"/>
        <v>mwgL_gg_QU_10</v>
      </c>
      <c r="B126" s="19" t="s">
        <v>3613</v>
      </c>
      <c r="C126" s="19" t="s">
        <v>503</v>
      </c>
      <c r="D126" s="19">
        <v>10</v>
      </c>
      <c r="E126" s="21">
        <v>100</v>
      </c>
      <c r="F126" s="21">
        <v>76.178047501803732</v>
      </c>
      <c r="G126" s="21">
        <v>56.063280530279762</v>
      </c>
      <c r="H126" s="21">
        <v>54.119504971774766</v>
      </c>
      <c r="I126" s="21">
        <v>44.094658181831136</v>
      </c>
      <c r="J126" s="21">
        <v>54.330127514202985</v>
      </c>
      <c r="K126" s="21">
        <v>62.980667450963061</v>
      </c>
      <c r="L126" s="21">
        <v>71.571144598908617</v>
      </c>
      <c r="M126" s="21">
        <v>71.036653445764216</v>
      </c>
      <c r="N126" s="21">
        <v>71.510566249675023</v>
      </c>
      <c r="O126" s="21">
        <v>71.521409129737307</v>
      </c>
      <c r="P126" s="21">
        <v>71.797282287696362</v>
      </c>
      <c r="Q126" s="21">
        <v>71.66810218020845</v>
      </c>
      <c r="R126" s="21">
        <v>73.174054164133267</v>
      </c>
      <c r="S126" s="21">
        <v>77.490793218705036</v>
      </c>
      <c r="T126" s="21">
        <v>85.274353865849349</v>
      </c>
      <c r="U126" s="21">
        <v>99.609205202391408</v>
      </c>
      <c r="V126" s="21">
        <v>119.91091115959544</v>
      </c>
      <c r="W126" s="21">
        <v>128.7670952584877</v>
      </c>
      <c r="X126" s="21">
        <v>135.40340508323257</v>
      </c>
      <c r="Y126" s="21">
        <v>135.51466946615989</v>
      </c>
      <c r="Z126" s="21">
        <v>147.05440999104556</v>
      </c>
      <c r="AA126" s="21">
        <v>156.05205097990324</v>
      </c>
      <c r="AB126" s="21">
        <v>159.59482106670086</v>
      </c>
      <c r="AC126" s="21">
        <v>167.91667512507991</v>
      </c>
      <c r="AD126" s="21">
        <v>164.55947456659922</v>
      </c>
      <c r="AE126" s="21">
        <v>163.96954455714834</v>
      </c>
      <c r="AF126" s="21">
        <v>155.30323169381884</v>
      </c>
      <c r="AG126" s="21">
        <v>159.13044613054174</v>
      </c>
      <c r="AH126" s="21">
        <v>166.16552582812724</v>
      </c>
      <c r="AI126" s="21">
        <v>169.78853000513325</v>
      </c>
      <c r="AJ126" s="21">
        <v>168.02715005611586</v>
      </c>
      <c r="AK126" s="51">
        <v>167.74338237924044</v>
      </c>
      <c r="AL126" s="51">
        <v>176.7594707643409</v>
      </c>
      <c r="AM126" s="51">
        <v>188.84005028002969</v>
      </c>
      <c r="AN126" s="51">
        <v>193.00332955363123</v>
      </c>
      <c r="AO126" s="51">
        <v>186.12452910805837</v>
      </c>
      <c r="AP126" s="51">
        <v>188.28269724455564</v>
      </c>
      <c r="AQ126" s="51">
        <v>194.79478923084545</v>
      </c>
      <c r="AR126" s="51">
        <v>212.51713030048495</v>
      </c>
      <c r="AS126" s="51">
        <v>218.38929902794322</v>
      </c>
      <c r="AT126" s="51">
        <v>217.81847697652179</v>
      </c>
      <c r="AU126" s="51">
        <v>208.6346864538755</v>
      </c>
      <c r="AV126" s="51">
        <v>202.0690567403241</v>
      </c>
      <c r="AW126" s="51">
        <v>203.9377699240739</v>
      </c>
      <c r="AX126" s="51">
        <v>205.48876899960987</v>
      </c>
      <c r="AY126" s="51">
        <v>204.41710727753662</v>
      </c>
      <c r="AZ126" s="51">
        <v>202.34347045864047</v>
      </c>
      <c r="BA126" s="51">
        <v>200.55296109908741</v>
      </c>
      <c r="BB126" s="51">
        <v>195.36846935926769</v>
      </c>
      <c r="BC126" s="51">
        <v>188.31011513505987</v>
      </c>
      <c r="BD126" s="51">
        <v>181.44108017883912</v>
      </c>
      <c r="BE126" s="51">
        <v>181.76049499520846</v>
      </c>
      <c r="BF126" s="51">
        <v>184.84954355295352</v>
      </c>
      <c r="BG126" s="51">
        <v>193.1511627550295</v>
      </c>
      <c r="BH126" s="51">
        <v>201.40513839904793</v>
      </c>
      <c r="BI126" s="39">
        <v>208.71526596501937</v>
      </c>
      <c r="BJ126" s="209"/>
      <c r="BK126" s="51"/>
      <c r="BL126" s="51"/>
      <c r="BM126" s="51"/>
      <c r="BN126" s="51"/>
      <c r="BO126" s="51"/>
      <c r="BP126" s="51"/>
    </row>
    <row r="127" spans="1:68" x14ac:dyDescent="0.2">
      <c r="A127" s="20" t="str">
        <f t="shared" si="1"/>
        <v>mwgL_gg_QU_11</v>
      </c>
      <c r="B127" s="19" t="s">
        <v>3613</v>
      </c>
      <c r="C127" s="19" t="s">
        <v>503</v>
      </c>
      <c r="D127" s="19">
        <v>11</v>
      </c>
      <c r="E127" s="21">
        <v>100</v>
      </c>
      <c r="F127" s="21">
        <v>89.173088439717162</v>
      </c>
      <c r="G127" s="21">
        <v>73.487683246186336</v>
      </c>
      <c r="H127" s="21">
        <v>70.105026512407662</v>
      </c>
      <c r="I127" s="21">
        <v>55.674510119550199</v>
      </c>
      <c r="J127" s="21">
        <v>65.583752698190523</v>
      </c>
      <c r="K127" s="21">
        <v>76.689770953350759</v>
      </c>
      <c r="L127" s="21">
        <v>87.313195635240547</v>
      </c>
      <c r="M127" s="21">
        <v>88.756929353448299</v>
      </c>
      <c r="N127" s="21">
        <v>92.123852800093161</v>
      </c>
      <c r="O127" s="21">
        <v>94.589795462720119</v>
      </c>
      <c r="P127" s="21">
        <v>95.397831625635106</v>
      </c>
      <c r="Q127" s="21">
        <v>95.124727225271144</v>
      </c>
      <c r="R127" s="21">
        <v>98.390430159892972</v>
      </c>
      <c r="S127" s="21">
        <v>107.25400027919768</v>
      </c>
      <c r="T127" s="21">
        <v>121.63140545999636</v>
      </c>
      <c r="U127" s="21">
        <v>148.55406089327786</v>
      </c>
      <c r="V127" s="21">
        <v>198.26820161707269</v>
      </c>
      <c r="W127" s="21">
        <v>219.67070139084976</v>
      </c>
      <c r="X127" s="21">
        <v>240.54427169658936</v>
      </c>
      <c r="Y127" s="21">
        <v>246.07652288897702</v>
      </c>
      <c r="Z127" s="21">
        <v>286.34477998180188</v>
      </c>
      <c r="AA127" s="21">
        <v>319.27373145825226</v>
      </c>
      <c r="AB127" s="21">
        <v>334.89101970344001</v>
      </c>
      <c r="AC127" s="21">
        <v>354.74006199642554</v>
      </c>
      <c r="AD127" s="21">
        <v>343.78423751988697</v>
      </c>
      <c r="AE127" s="21">
        <v>333.51995012638832</v>
      </c>
      <c r="AF127" s="21">
        <v>305.05920672402459</v>
      </c>
      <c r="AG127" s="21">
        <v>306.72870856541107</v>
      </c>
      <c r="AH127" s="21">
        <v>318.46414924978183</v>
      </c>
      <c r="AI127" s="21">
        <v>321.54109821072564</v>
      </c>
      <c r="AJ127" s="21">
        <v>315.96514849540239</v>
      </c>
      <c r="AK127" s="51">
        <v>311.28094876268648</v>
      </c>
      <c r="AL127" s="51">
        <v>316.70329430477733</v>
      </c>
      <c r="AM127" s="51">
        <v>327.93199582203954</v>
      </c>
      <c r="AN127" s="51">
        <v>328.20846514508554</v>
      </c>
      <c r="AO127" s="51">
        <v>314.47817097354113</v>
      </c>
      <c r="AP127" s="51">
        <v>310.02360447789374</v>
      </c>
      <c r="AQ127" s="51">
        <v>314.73026734310696</v>
      </c>
      <c r="AR127" s="51">
        <v>342.08549722871345</v>
      </c>
      <c r="AS127" s="51">
        <v>352.27575632321305</v>
      </c>
      <c r="AT127" s="51">
        <v>343.71693906625188</v>
      </c>
      <c r="AU127" s="51">
        <v>324.65087790377999</v>
      </c>
      <c r="AV127" s="51">
        <v>316.59016014758362</v>
      </c>
      <c r="AW127" s="51">
        <v>321.81743111798636</v>
      </c>
      <c r="AX127" s="51">
        <v>324.90620278024477</v>
      </c>
      <c r="AY127" s="51">
        <v>320.16417944033475</v>
      </c>
      <c r="AZ127" s="51">
        <v>324.09534288155004</v>
      </c>
      <c r="BA127" s="51">
        <v>319.89605783391852</v>
      </c>
      <c r="BB127" s="51">
        <v>300.67179313945269</v>
      </c>
      <c r="BC127" s="51">
        <v>276.38369985835919</v>
      </c>
      <c r="BD127" s="51">
        <v>258.76326943751701</v>
      </c>
      <c r="BE127" s="51">
        <v>261.55359947484237</v>
      </c>
      <c r="BF127" s="51">
        <v>260.46949001224459</v>
      </c>
      <c r="BG127" s="51">
        <v>271.90306252282193</v>
      </c>
      <c r="BH127" s="51">
        <v>288.46248339858971</v>
      </c>
      <c r="BI127" s="39">
        <v>315.28293430474787</v>
      </c>
      <c r="BJ127" s="209"/>
      <c r="BK127" s="51"/>
      <c r="BL127" s="51"/>
      <c r="BM127" s="51"/>
      <c r="BN127" s="51"/>
      <c r="BO127" s="51"/>
      <c r="BP127" s="51"/>
    </row>
    <row r="128" spans="1:68" x14ac:dyDescent="0.2">
      <c r="A128" s="20" t="str">
        <f t="shared" si="1"/>
        <v>mwgL_gg_QU_12</v>
      </c>
      <c r="B128" s="19" t="s">
        <v>3613</v>
      </c>
      <c r="C128" s="19" t="s">
        <v>503</v>
      </c>
      <c r="D128" s="19">
        <v>12</v>
      </c>
      <c r="E128" s="21">
        <v>100</v>
      </c>
      <c r="F128" s="21">
        <v>113.87375026995439</v>
      </c>
      <c r="G128" s="21">
        <v>123.70402425675975</v>
      </c>
      <c r="H128" s="21">
        <v>135.9023976048131</v>
      </c>
      <c r="I128" s="21">
        <v>138.0593280871004</v>
      </c>
      <c r="J128" s="21">
        <v>153.54813302205102</v>
      </c>
      <c r="K128" s="21">
        <v>165.04804675958439</v>
      </c>
      <c r="L128" s="21">
        <v>178.32160696525378</v>
      </c>
      <c r="M128" s="21">
        <v>178.8732359735387</v>
      </c>
      <c r="N128" s="21">
        <v>179.51120940797747</v>
      </c>
      <c r="O128" s="21">
        <v>179.86547972791084</v>
      </c>
      <c r="P128" s="21">
        <v>180.37211292228187</v>
      </c>
      <c r="Q128" s="21">
        <v>179.78462659416559</v>
      </c>
      <c r="R128" s="21">
        <v>178.69972752534932</v>
      </c>
      <c r="S128" s="21">
        <v>181.41406516688843</v>
      </c>
      <c r="T128" s="21">
        <v>188.84062835137897</v>
      </c>
      <c r="U128" s="21">
        <v>202.66856321153736</v>
      </c>
      <c r="V128" s="21">
        <v>219.1130579245289</v>
      </c>
      <c r="W128" s="21">
        <v>225.81054959231221</v>
      </c>
      <c r="X128" s="21">
        <v>234.09781139213672</v>
      </c>
      <c r="Y128" s="21">
        <v>238.82028188361178</v>
      </c>
      <c r="Z128" s="21">
        <v>254.97443475545552</v>
      </c>
      <c r="AA128" s="21">
        <v>263.51450090503909</v>
      </c>
      <c r="AB128" s="21">
        <v>267.80680649792004</v>
      </c>
      <c r="AC128" s="21">
        <v>273.41882537977</v>
      </c>
      <c r="AD128" s="21">
        <v>272.14238675336344</v>
      </c>
      <c r="AE128" s="21">
        <v>271.51137988392071</v>
      </c>
      <c r="AF128" s="21">
        <v>268.57739054604355</v>
      </c>
      <c r="AG128" s="21">
        <v>277.97631122022693</v>
      </c>
      <c r="AH128" s="21">
        <v>295.3475639766304</v>
      </c>
      <c r="AI128" s="21">
        <v>305.67951260272122</v>
      </c>
      <c r="AJ128" s="21">
        <v>306.97644112617411</v>
      </c>
      <c r="AK128" s="51">
        <v>300.91122670145063</v>
      </c>
      <c r="AL128" s="51">
        <v>310.75990061580359</v>
      </c>
      <c r="AM128" s="51">
        <v>327.70434881672918</v>
      </c>
      <c r="AN128" s="51">
        <v>336.27781349849857</v>
      </c>
      <c r="AO128" s="51">
        <v>325.01812331393785</v>
      </c>
      <c r="AP128" s="51">
        <v>321.61930017166452</v>
      </c>
      <c r="AQ128" s="51">
        <v>332.3445728614592</v>
      </c>
      <c r="AR128" s="51">
        <v>373.7711286695872</v>
      </c>
      <c r="AS128" s="51">
        <v>407.81287970340492</v>
      </c>
      <c r="AT128" s="51">
        <v>431.43371497815616</v>
      </c>
      <c r="AU128" s="51">
        <v>434.56227637838629</v>
      </c>
      <c r="AV128" s="51">
        <v>437.90745697019179</v>
      </c>
      <c r="AW128" s="51">
        <v>458.37596256413855</v>
      </c>
      <c r="AX128" s="51">
        <v>478.05880354573577</v>
      </c>
      <c r="AY128" s="51">
        <v>505.40082863753543</v>
      </c>
      <c r="AZ128" s="51">
        <v>524.82481266066725</v>
      </c>
      <c r="BA128" s="51">
        <v>543.47553473421101</v>
      </c>
      <c r="BB128" s="51">
        <v>542.96923487991228</v>
      </c>
      <c r="BC128" s="51">
        <v>537.14466483875162</v>
      </c>
      <c r="BD128" s="51">
        <v>532.12439184632979</v>
      </c>
      <c r="BE128" s="51">
        <v>551.23236467945947</v>
      </c>
      <c r="BF128" s="51">
        <v>569.1742669607296</v>
      </c>
      <c r="BG128" s="51">
        <v>591.34620675928591</v>
      </c>
      <c r="BH128" s="51">
        <v>599.26890502985032</v>
      </c>
      <c r="BI128" s="39">
        <v>610.98639767261659</v>
      </c>
      <c r="BJ128" s="209"/>
      <c r="BK128" s="51"/>
      <c r="BL128" s="51"/>
      <c r="BM128" s="51"/>
      <c r="BN128" s="51"/>
      <c r="BO128" s="51"/>
      <c r="BP128" s="51"/>
    </row>
    <row r="129" spans="1:68" x14ac:dyDescent="0.2">
      <c r="A129" s="20" t="str">
        <f t="shared" si="1"/>
        <v>mwgL_gg_QU_13</v>
      </c>
      <c r="B129" s="19" t="s">
        <v>3613</v>
      </c>
      <c r="C129" s="19" t="s">
        <v>503</v>
      </c>
      <c r="D129" s="19">
        <v>13</v>
      </c>
      <c r="E129" s="21">
        <v>100</v>
      </c>
      <c r="F129" s="21">
        <v>103.44304230390242</v>
      </c>
      <c r="G129" s="21">
        <v>103.94428068227853</v>
      </c>
      <c r="H129" s="21">
        <v>109.37043842939704</v>
      </c>
      <c r="I129" s="21">
        <v>110.96708450548267</v>
      </c>
      <c r="J129" s="21">
        <v>126.33015293657569</v>
      </c>
      <c r="K129" s="21">
        <v>137.27010104662946</v>
      </c>
      <c r="L129" s="21">
        <v>147.30341882138896</v>
      </c>
      <c r="M129" s="21">
        <v>145.74397315515262</v>
      </c>
      <c r="N129" s="21">
        <v>147.97016678510806</v>
      </c>
      <c r="O129" s="21">
        <v>146.89637288995604</v>
      </c>
      <c r="P129" s="21">
        <v>145.97687519360611</v>
      </c>
      <c r="Q129" s="21">
        <v>143.75855896769562</v>
      </c>
      <c r="R129" s="21">
        <v>147.11447325817559</v>
      </c>
      <c r="S129" s="21">
        <v>153.48415338230777</v>
      </c>
      <c r="T129" s="21">
        <v>161.55899713077486</v>
      </c>
      <c r="U129" s="21">
        <v>174.31615863017262</v>
      </c>
      <c r="V129" s="21">
        <v>193.70483282943169</v>
      </c>
      <c r="W129" s="21">
        <v>202.29479152211886</v>
      </c>
      <c r="X129" s="21">
        <v>211.87977006950891</v>
      </c>
      <c r="Y129" s="21">
        <v>220.38492752648099</v>
      </c>
      <c r="Z129" s="21">
        <v>238.66947561999487</v>
      </c>
      <c r="AA129" s="21">
        <v>252.0546988995462</v>
      </c>
      <c r="AB129" s="21">
        <v>257.3498001914686</v>
      </c>
      <c r="AC129" s="21">
        <v>272.06111856334115</v>
      </c>
      <c r="AD129" s="21">
        <v>269.69828981838509</v>
      </c>
      <c r="AE129" s="21">
        <v>268.41043237416778</v>
      </c>
      <c r="AF129" s="21">
        <v>259.21217549510578</v>
      </c>
      <c r="AG129" s="21">
        <v>271.4099572069137</v>
      </c>
      <c r="AH129" s="21">
        <v>285.46139581432357</v>
      </c>
      <c r="AI129" s="21">
        <v>289.62924339076028</v>
      </c>
      <c r="AJ129" s="21">
        <v>283.41363519769942</v>
      </c>
      <c r="AK129" s="51">
        <v>279.38320767332084</v>
      </c>
      <c r="AL129" s="51">
        <v>291.5594596829697</v>
      </c>
      <c r="AM129" s="51">
        <v>307.65302418026641</v>
      </c>
      <c r="AN129" s="51">
        <v>313.82837631564547</v>
      </c>
      <c r="AO129" s="51">
        <v>305.22832557507155</v>
      </c>
      <c r="AP129" s="51">
        <v>306.08435550360042</v>
      </c>
      <c r="AQ129" s="51">
        <v>313.96773067688247</v>
      </c>
      <c r="AR129" s="51">
        <v>335.63109640288599</v>
      </c>
      <c r="AS129" s="51">
        <v>344.64161315778796</v>
      </c>
      <c r="AT129" s="51">
        <v>345.77102545018238</v>
      </c>
      <c r="AU129" s="51">
        <v>335.75623779668177</v>
      </c>
      <c r="AV129" s="51">
        <v>336.53786690551198</v>
      </c>
      <c r="AW129" s="51">
        <v>346.44029642587321</v>
      </c>
      <c r="AX129" s="51">
        <v>355.5921859515891</v>
      </c>
      <c r="AY129" s="51">
        <v>362.11126297489454</v>
      </c>
      <c r="AZ129" s="51">
        <v>367.7346488971595</v>
      </c>
      <c r="BA129" s="51">
        <v>373.27093982604833</v>
      </c>
      <c r="BB129" s="51">
        <v>364.86264157769875</v>
      </c>
      <c r="BC129" s="51">
        <v>358.62173491862586</v>
      </c>
      <c r="BD129" s="51">
        <v>349.46338673296151</v>
      </c>
      <c r="BE129" s="51">
        <v>357.25436803880467</v>
      </c>
      <c r="BF129" s="51">
        <v>364.50610727473332</v>
      </c>
      <c r="BG129" s="51">
        <v>380.84782920803667</v>
      </c>
      <c r="BH129" s="51">
        <v>390.17503500951443</v>
      </c>
      <c r="BI129" s="39">
        <v>396.2007931352652</v>
      </c>
      <c r="BJ129" s="209"/>
      <c r="BK129" s="51"/>
      <c r="BL129" s="51"/>
      <c r="BM129" s="51"/>
      <c r="BN129" s="51"/>
      <c r="BO129" s="51"/>
      <c r="BP129" s="51"/>
    </row>
    <row r="130" spans="1:68" x14ac:dyDescent="0.2">
      <c r="A130" s="20" t="str">
        <f t="shared" si="1"/>
        <v>mwgL_gg_QU_14</v>
      </c>
      <c r="B130" s="19" t="s">
        <v>3613</v>
      </c>
      <c r="C130" s="19" t="s">
        <v>503</v>
      </c>
      <c r="D130" s="19">
        <v>14</v>
      </c>
      <c r="E130" s="21">
        <v>100</v>
      </c>
      <c r="F130" s="21">
        <v>60.216149252517717</v>
      </c>
      <c r="G130" s="21">
        <v>37.873472091682913</v>
      </c>
      <c r="H130" s="21">
        <v>38.281591918438302</v>
      </c>
      <c r="I130" s="21">
        <v>36.077410035466933</v>
      </c>
      <c r="J130" s="21">
        <v>47.027887988864926</v>
      </c>
      <c r="K130" s="21">
        <v>61.350227317840869</v>
      </c>
      <c r="L130" s="21">
        <v>75.318615669027224</v>
      </c>
      <c r="M130" s="21">
        <v>79.438557219284689</v>
      </c>
      <c r="N130" s="21">
        <v>81.226009657122049</v>
      </c>
      <c r="O130" s="21">
        <v>80.800670593609311</v>
      </c>
      <c r="P130" s="21">
        <v>79.731403822192277</v>
      </c>
      <c r="Q130" s="21">
        <v>79.384507948351882</v>
      </c>
      <c r="R130" s="21">
        <v>82.882882882882939</v>
      </c>
      <c r="S130" s="21">
        <v>90.454205200687923</v>
      </c>
      <c r="T130" s="21">
        <v>98.462465651210138</v>
      </c>
      <c r="U130" s="21">
        <v>110.4422713129909</v>
      </c>
      <c r="V130" s="21">
        <v>128.14579910412158</v>
      </c>
      <c r="W130" s="21">
        <v>138.04817559795012</v>
      </c>
      <c r="X130" s="21">
        <v>147.08970983194516</v>
      </c>
      <c r="Y130" s="21">
        <v>149.26232311419471</v>
      </c>
      <c r="Z130" s="21">
        <v>159.85406696848173</v>
      </c>
      <c r="AA130" s="21">
        <v>170.52162329571419</v>
      </c>
      <c r="AB130" s="21">
        <v>174.13622807835722</v>
      </c>
      <c r="AC130" s="21">
        <v>186.56779954895183</v>
      </c>
      <c r="AD130" s="21">
        <v>185.19875064871096</v>
      </c>
      <c r="AE130" s="21">
        <v>192.45785472225626</v>
      </c>
      <c r="AF130" s="21">
        <v>194.37481016987292</v>
      </c>
      <c r="AG130" s="21">
        <v>209.20942179237932</v>
      </c>
      <c r="AH130" s="21">
        <v>218.1214530165953</v>
      </c>
      <c r="AI130" s="21">
        <v>214.58433479936005</v>
      </c>
      <c r="AJ130" s="21">
        <v>200.35466844598795</v>
      </c>
      <c r="AK130" s="51">
        <v>192.1920327548149</v>
      </c>
      <c r="AL130" s="51">
        <v>203.53448750050805</v>
      </c>
      <c r="AM130" s="51">
        <v>220.15559493658756</v>
      </c>
      <c r="AN130" s="51">
        <v>230.11548846430716</v>
      </c>
      <c r="AO130" s="51">
        <v>218.24150936176443</v>
      </c>
      <c r="AP130" s="51">
        <v>214.0074903679897</v>
      </c>
      <c r="AQ130" s="51">
        <v>215.7029872984217</v>
      </c>
      <c r="AR130" s="51">
        <v>236.23286147841554</v>
      </c>
      <c r="AS130" s="51">
        <v>251.57747341182508</v>
      </c>
      <c r="AT130" s="51">
        <v>261.99654658640594</v>
      </c>
      <c r="AU130" s="51">
        <v>264.61829496074233</v>
      </c>
      <c r="AV130" s="51">
        <v>268.25884817655418</v>
      </c>
      <c r="AW130" s="51">
        <v>274.49962572075628</v>
      </c>
      <c r="AX130" s="51">
        <v>269.42449484259936</v>
      </c>
      <c r="AY130" s="51">
        <v>263.11166038734842</v>
      </c>
      <c r="AZ130" s="51">
        <v>258.89673755283684</v>
      </c>
      <c r="BA130" s="51">
        <v>266.14092650898198</v>
      </c>
      <c r="BB130" s="51">
        <v>263.83156818139292</v>
      </c>
      <c r="BC130" s="51">
        <v>260.29478280703603</v>
      </c>
      <c r="BD130" s="51">
        <v>243.95484628386953</v>
      </c>
      <c r="BE130" s="51">
        <v>234.03589270814325</v>
      </c>
      <c r="BF130" s="51">
        <v>224.50984913865759</v>
      </c>
      <c r="BG130" s="51">
        <v>233.45248088069448</v>
      </c>
      <c r="BH130" s="51">
        <v>248.56760975713442</v>
      </c>
      <c r="BI130" s="39">
        <v>264.70311401341729</v>
      </c>
      <c r="BJ130" s="209"/>
      <c r="BK130" s="51"/>
      <c r="BL130" s="51"/>
      <c r="BM130" s="51"/>
      <c r="BN130" s="51"/>
      <c r="BO130" s="51"/>
      <c r="BP130" s="51"/>
    </row>
    <row r="131" spans="1:68" x14ac:dyDescent="0.2">
      <c r="A131" s="20" t="str">
        <f t="shared" ref="A131:A142" si="2">CONCATENATE(B131,"_",C131,"_",D131)</f>
        <v>mwgL_gg_QU_15</v>
      </c>
      <c r="B131" s="19" t="s">
        <v>3613</v>
      </c>
      <c r="C131" s="19" t="s">
        <v>503</v>
      </c>
      <c r="D131" s="19">
        <v>15</v>
      </c>
      <c r="E131" s="21">
        <v>100</v>
      </c>
      <c r="F131" s="21">
        <v>96.043317294357379</v>
      </c>
      <c r="G131" s="21">
        <v>93.96267219790245</v>
      </c>
      <c r="H131" s="21">
        <v>98.27671454240685</v>
      </c>
      <c r="I131" s="21">
        <v>100.46388416563157</v>
      </c>
      <c r="J131" s="21">
        <v>117.83260776061331</v>
      </c>
      <c r="K131" s="21">
        <v>130.2879378057556</v>
      </c>
      <c r="L131" s="21">
        <v>143.65133919419225</v>
      </c>
      <c r="M131" s="21">
        <v>142.63995915889845</v>
      </c>
      <c r="N131" s="21">
        <v>143.78158050239372</v>
      </c>
      <c r="O131" s="21">
        <v>139.99131724611982</v>
      </c>
      <c r="P131" s="21">
        <v>133.50176267943337</v>
      </c>
      <c r="Q131" s="21">
        <v>126.01650527195896</v>
      </c>
      <c r="R131" s="21">
        <v>122.26563599162269</v>
      </c>
      <c r="S131" s="21">
        <v>127.5054367706587</v>
      </c>
      <c r="T131" s="21">
        <v>151.36853868448239</v>
      </c>
      <c r="U131" s="21">
        <v>185.88529921332625</v>
      </c>
      <c r="V131" s="21">
        <v>233.56085364333975</v>
      </c>
      <c r="W131" s="21">
        <v>269.46886468973219</v>
      </c>
      <c r="X131" s="21">
        <v>311.31732651576357</v>
      </c>
      <c r="Y131" s="21">
        <v>336.4430455563193</v>
      </c>
      <c r="Z131" s="21">
        <v>366.26227544428758</v>
      </c>
      <c r="AA131" s="21">
        <v>394.31922787807162</v>
      </c>
      <c r="AB131" s="21">
        <v>403.97115396210921</v>
      </c>
      <c r="AC131" s="21">
        <v>434.07337730987382</v>
      </c>
      <c r="AD131" s="21">
        <v>420.6086771261692</v>
      </c>
      <c r="AE131" s="21">
        <v>418.76801369945611</v>
      </c>
      <c r="AF131" s="21">
        <v>384.72800067532529</v>
      </c>
      <c r="AG131" s="21">
        <v>397.38914414577374</v>
      </c>
      <c r="AH131" s="21">
        <v>411.10266954483876</v>
      </c>
      <c r="AI131" s="21">
        <v>426.76177498000129</v>
      </c>
      <c r="AJ131" s="21">
        <v>426.40803315525619</v>
      </c>
      <c r="AK131" s="51">
        <v>429.13948281337269</v>
      </c>
      <c r="AL131" s="51">
        <v>436.23642817231968</v>
      </c>
      <c r="AM131" s="51">
        <v>434.81985295595445</v>
      </c>
      <c r="AN131" s="51">
        <v>427.31650647789655</v>
      </c>
      <c r="AO131" s="51">
        <v>394.66131230177388</v>
      </c>
      <c r="AP131" s="51">
        <v>380.58359361495991</v>
      </c>
      <c r="AQ131" s="51">
        <v>373.53609171560748</v>
      </c>
      <c r="AR131" s="51">
        <v>413.72317290337577</v>
      </c>
      <c r="AS131" s="51">
        <v>439.03460640192219</v>
      </c>
      <c r="AT131" s="51">
        <v>445.21986260345847</v>
      </c>
      <c r="AU131" s="51">
        <v>428.38094778690214</v>
      </c>
      <c r="AV131" s="51">
        <v>427.78923418914695</v>
      </c>
      <c r="AW131" s="51">
        <v>442.43454771293818</v>
      </c>
      <c r="AX131" s="51">
        <v>461.64473869332534</v>
      </c>
      <c r="AY131" s="51">
        <v>446.80744715121153</v>
      </c>
      <c r="AZ131" s="51">
        <v>443.19786006732892</v>
      </c>
      <c r="BA131" s="51">
        <v>433.58618541234438</v>
      </c>
      <c r="BB131" s="51">
        <v>436.77654035745246</v>
      </c>
      <c r="BC131" s="51">
        <v>428.62806138088348</v>
      </c>
      <c r="BD131" s="51">
        <v>413.13625470172184</v>
      </c>
      <c r="BE131" s="51">
        <v>405.76640631897777</v>
      </c>
      <c r="BF131" s="51">
        <v>403.40813771362508</v>
      </c>
      <c r="BG131" s="51">
        <v>416.84956430856863</v>
      </c>
      <c r="BH131" s="51">
        <v>433.95125915005588</v>
      </c>
      <c r="BI131" s="39">
        <v>450.48400252516643</v>
      </c>
      <c r="BJ131" s="209"/>
      <c r="BK131" s="51"/>
      <c r="BL131" s="51"/>
      <c r="BM131" s="51"/>
      <c r="BN131" s="51"/>
      <c r="BO131" s="51"/>
      <c r="BP131" s="51"/>
    </row>
    <row r="132" spans="1:68" x14ac:dyDescent="0.2">
      <c r="A132" s="20" t="str">
        <f t="shared" si="2"/>
        <v>mwgL_gg_QU_16</v>
      </c>
      <c r="B132" s="19" t="s">
        <v>3613</v>
      </c>
      <c r="C132" s="19" t="s">
        <v>503</v>
      </c>
      <c r="D132" s="19">
        <v>16</v>
      </c>
      <c r="E132" s="21">
        <v>100</v>
      </c>
      <c r="F132" s="21">
        <v>100</v>
      </c>
      <c r="G132" s="21">
        <v>100</v>
      </c>
      <c r="H132" s="21">
        <v>100</v>
      </c>
      <c r="I132" s="21">
        <v>100</v>
      </c>
      <c r="J132" s="21">
        <v>147.97619047619048</v>
      </c>
      <c r="K132" s="21">
        <v>213.32010582010571</v>
      </c>
      <c r="L132" s="21">
        <v>277.32804232804216</v>
      </c>
      <c r="M132" s="21">
        <v>293.67724867724854</v>
      </c>
      <c r="N132" s="21">
        <v>283.86243386243382</v>
      </c>
      <c r="O132" s="21">
        <v>258.76984126984121</v>
      </c>
      <c r="P132" s="21">
        <v>214.99999999999977</v>
      </c>
      <c r="Q132" s="21">
        <v>188.63756613756595</v>
      </c>
      <c r="R132" s="21">
        <v>179.70899470899451</v>
      </c>
      <c r="S132" s="21">
        <v>196.91798941798928</v>
      </c>
      <c r="T132" s="21">
        <v>227.68518518518499</v>
      </c>
      <c r="U132" s="21">
        <v>242.52645502645498</v>
      </c>
      <c r="V132" s="21">
        <v>287.7513227513229</v>
      </c>
      <c r="W132" s="21">
        <v>333.06878306878338</v>
      </c>
      <c r="X132" s="21">
        <v>422.53968253968259</v>
      </c>
      <c r="Y132" s="21">
        <v>461.49470899470907</v>
      </c>
      <c r="Z132" s="21">
        <v>503.62433862433863</v>
      </c>
      <c r="AA132" s="21">
        <v>546.5608465608467</v>
      </c>
      <c r="AB132" s="21">
        <v>570.67460317460313</v>
      </c>
      <c r="AC132" s="21">
        <v>615.18518518518511</v>
      </c>
      <c r="AD132" s="21">
        <v>576.98412698412676</v>
      </c>
      <c r="AE132" s="21">
        <v>567.07671957671937</v>
      </c>
      <c r="AF132" s="21">
        <v>521.99735449735419</v>
      </c>
      <c r="AG132" s="21">
        <v>541.46825396825375</v>
      </c>
      <c r="AH132" s="21">
        <v>565.03968253968242</v>
      </c>
      <c r="AI132" s="21">
        <v>567.14285714285688</v>
      </c>
      <c r="AJ132" s="21">
        <v>542.92328042328029</v>
      </c>
      <c r="AK132" s="51">
        <v>536.75925925925901</v>
      </c>
      <c r="AL132" s="51">
        <v>542.94973544973516</v>
      </c>
      <c r="AM132" s="51">
        <v>559.93386243386215</v>
      </c>
      <c r="AN132" s="51">
        <v>553.96825396825386</v>
      </c>
      <c r="AO132" s="51">
        <v>527.06349206349194</v>
      </c>
      <c r="AP132" s="51">
        <v>535.0264550264551</v>
      </c>
      <c r="AQ132" s="51">
        <v>545.2380952380953</v>
      </c>
      <c r="AR132" s="51">
        <v>623.35978835978949</v>
      </c>
      <c r="AS132" s="51">
        <v>652.10317460317572</v>
      </c>
      <c r="AT132" s="51">
        <v>649.10052910053025</v>
      </c>
      <c r="AU132" s="51">
        <v>590.85978835978824</v>
      </c>
      <c r="AV132" s="51">
        <v>505.38359788359793</v>
      </c>
      <c r="AW132" s="51">
        <v>441.83862433862424</v>
      </c>
      <c r="AX132" s="51">
        <v>395.54232804232834</v>
      </c>
      <c r="AY132" s="51">
        <v>370.67326212835911</v>
      </c>
      <c r="AZ132" s="51">
        <v>365.98011942944407</v>
      </c>
      <c r="BA132" s="51">
        <v>371.72741066850949</v>
      </c>
      <c r="BB132" s="51">
        <v>369.7770246889076</v>
      </c>
      <c r="BC132" s="51">
        <v>346.66091156972021</v>
      </c>
      <c r="BD132" s="51">
        <v>297.35884704392487</v>
      </c>
      <c r="BE132" s="51">
        <v>262.64428475609884</v>
      </c>
      <c r="BF132" s="51">
        <v>232.66142809925978</v>
      </c>
      <c r="BG132" s="51">
        <v>211.83038257747583</v>
      </c>
      <c r="BH132" s="51">
        <v>217.17374771685857</v>
      </c>
      <c r="BI132" s="39">
        <v>238.92805287395697</v>
      </c>
      <c r="BJ132" s="209"/>
      <c r="BK132" s="51"/>
      <c r="BL132" s="51"/>
      <c r="BM132" s="51"/>
      <c r="BN132" s="51"/>
      <c r="BO132" s="51"/>
      <c r="BP132" s="51"/>
    </row>
    <row r="133" spans="1:68" x14ac:dyDescent="0.2">
      <c r="A133" s="20" t="str">
        <f t="shared" si="2"/>
        <v>mwgL_gg_QU_17</v>
      </c>
      <c r="B133" s="19" t="s">
        <v>3613</v>
      </c>
      <c r="C133" s="19" t="s">
        <v>503</v>
      </c>
      <c r="D133" s="19">
        <v>17</v>
      </c>
      <c r="E133" s="21">
        <v>100</v>
      </c>
      <c r="F133" s="21">
        <v>87.619292179975119</v>
      </c>
      <c r="G133" s="21">
        <v>78.163022818810049</v>
      </c>
      <c r="H133" s="21">
        <v>80.826423277520135</v>
      </c>
      <c r="I133" s="21">
        <v>78.193782073604794</v>
      </c>
      <c r="J133" s="21">
        <v>98.973644645318586</v>
      </c>
      <c r="K133" s="21">
        <v>118.70322799751095</v>
      </c>
      <c r="L133" s="21">
        <v>139.17977783751044</v>
      </c>
      <c r="M133" s="21">
        <v>140.56419062363082</v>
      </c>
      <c r="N133" s="21">
        <v>143.08561818558576</v>
      </c>
      <c r="O133" s="21">
        <v>142.81832980633371</v>
      </c>
      <c r="P133" s="21">
        <v>140.47526897413428</v>
      </c>
      <c r="Q133" s="21">
        <v>136.29980020339909</v>
      </c>
      <c r="R133" s="21">
        <v>136.48053776660711</v>
      </c>
      <c r="S133" s="21">
        <v>144.0164936112196</v>
      </c>
      <c r="T133" s="21">
        <v>159.06115611076157</v>
      </c>
      <c r="U133" s="21">
        <v>188.70775105509779</v>
      </c>
      <c r="V133" s="21">
        <v>232.80645408603922</v>
      </c>
      <c r="W133" s="21">
        <v>257.49246490627672</v>
      </c>
      <c r="X133" s="21">
        <v>279.40336898512641</v>
      </c>
      <c r="Y133" s="21">
        <v>289.57011863096375</v>
      </c>
      <c r="Z133" s="21">
        <v>318.81789012449315</v>
      </c>
      <c r="AA133" s="21">
        <v>327.76747850777809</v>
      </c>
      <c r="AB133" s="21">
        <v>332.8442642611007</v>
      </c>
      <c r="AC133" s="21">
        <v>347.39268360796376</v>
      </c>
      <c r="AD133" s="21">
        <v>354.37192465183307</v>
      </c>
      <c r="AE133" s="21">
        <v>362.63618821708036</v>
      </c>
      <c r="AF133" s="21">
        <v>357.62772557325684</v>
      </c>
      <c r="AG133" s="21">
        <v>373.64723168246309</v>
      </c>
      <c r="AH133" s="21">
        <v>387.12083214406721</v>
      </c>
      <c r="AI133" s="21">
        <v>387.46534195577595</v>
      </c>
      <c r="AJ133" s="21">
        <v>375.12567726552226</v>
      </c>
      <c r="AK133" s="51">
        <v>367.78369870339935</v>
      </c>
      <c r="AL133" s="51">
        <v>381.70677223957256</v>
      </c>
      <c r="AM133" s="51">
        <v>401.31679784765294</v>
      </c>
      <c r="AN133" s="51">
        <v>405.70342474589717</v>
      </c>
      <c r="AO133" s="51">
        <v>386.66264548681016</v>
      </c>
      <c r="AP133" s="51">
        <v>385.97858306061033</v>
      </c>
      <c r="AQ133" s="51">
        <v>398.31489163597729</v>
      </c>
      <c r="AR133" s="51">
        <v>445.40601754478371</v>
      </c>
      <c r="AS133" s="51">
        <v>473.54516268382105</v>
      </c>
      <c r="AT133" s="51">
        <v>487.80603380192747</v>
      </c>
      <c r="AU133" s="51">
        <v>474.55544563509585</v>
      </c>
      <c r="AV133" s="51">
        <v>469.90113008701564</v>
      </c>
      <c r="AW133" s="51">
        <v>482.15507529243524</v>
      </c>
      <c r="AX133" s="51">
        <v>498.62156048257725</v>
      </c>
      <c r="AY133" s="51">
        <v>507.540184957196</v>
      </c>
      <c r="AZ133" s="51">
        <v>515.81353617477089</v>
      </c>
      <c r="BA133" s="51">
        <v>518.99042614274936</v>
      </c>
      <c r="BB133" s="51">
        <v>509.74157082418191</v>
      </c>
      <c r="BC133" s="51">
        <v>500.01363984010624</v>
      </c>
      <c r="BD133" s="51">
        <v>487.59416119187864</v>
      </c>
      <c r="BE133" s="51">
        <v>495.86347208475991</v>
      </c>
      <c r="BF133" s="51">
        <v>502.00437071462255</v>
      </c>
      <c r="BG133" s="51">
        <v>532.74507468651689</v>
      </c>
      <c r="BH133" s="51">
        <v>561.09336387645283</v>
      </c>
      <c r="BI133" s="39">
        <v>588.92161255726137</v>
      </c>
      <c r="BJ133" s="209"/>
      <c r="BK133" s="51"/>
      <c r="BL133" s="51"/>
      <c r="BM133" s="51"/>
      <c r="BN133" s="51"/>
      <c r="BO133" s="51"/>
      <c r="BP133" s="51"/>
    </row>
    <row r="134" spans="1:68" x14ac:dyDescent="0.2">
      <c r="A134" s="20" t="str">
        <f t="shared" si="2"/>
        <v>mwgL_gg_QU_18</v>
      </c>
      <c r="B134" s="19" t="s">
        <v>3613</v>
      </c>
      <c r="C134" s="19" t="s">
        <v>503</v>
      </c>
      <c r="D134" s="19">
        <v>18</v>
      </c>
      <c r="E134" s="21">
        <v>100</v>
      </c>
      <c r="F134" s="21">
        <v>81.540808163842726</v>
      </c>
      <c r="G134" s="21">
        <v>64.715368194956625</v>
      </c>
      <c r="H134" s="21">
        <v>58.164836961806252</v>
      </c>
      <c r="I134" s="21">
        <v>50.490904510620432</v>
      </c>
      <c r="J134" s="21">
        <v>56.717812221014412</v>
      </c>
      <c r="K134" s="21">
        <v>61.125235342473225</v>
      </c>
      <c r="L134" s="21">
        <v>67.083874731510917</v>
      </c>
      <c r="M134" s="21">
        <v>66.108971299267452</v>
      </c>
      <c r="N134" s="21">
        <v>67.694549777695528</v>
      </c>
      <c r="O134" s="21">
        <v>68.47477084493498</v>
      </c>
      <c r="P134" s="21">
        <v>68.766573413593122</v>
      </c>
      <c r="Q134" s="21">
        <v>69.076882960763257</v>
      </c>
      <c r="R134" s="21">
        <v>72.005626121467955</v>
      </c>
      <c r="S134" s="21">
        <v>77.525512007990912</v>
      </c>
      <c r="T134" s="21">
        <v>83.187542538428417</v>
      </c>
      <c r="U134" s="21">
        <v>91.227636940592291</v>
      </c>
      <c r="V134" s="21">
        <v>102.76831251712599</v>
      </c>
      <c r="W134" s="21">
        <v>107.71260374956948</v>
      </c>
      <c r="X134" s="21">
        <v>114.22971193197412</v>
      </c>
      <c r="Y134" s="21">
        <v>118.97865786286964</v>
      </c>
      <c r="Z134" s="21">
        <v>132.63785765426573</v>
      </c>
      <c r="AA134" s="21">
        <v>140.49890394491501</v>
      </c>
      <c r="AB134" s="21">
        <v>141.42149063491729</v>
      </c>
      <c r="AC134" s="21">
        <v>144.26510169446647</v>
      </c>
      <c r="AD134" s="21">
        <v>143.33102410437337</v>
      </c>
      <c r="AE134" s="21">
        <v>145.07178497874239</v>
      </c>
      <c r="AF134" s="21">
        <v>139.077567995192</v>
      </c>
      <c r="AG134" s="21">
        <v>137.73987253940092</v>
      </c>
      <c r="AH134" s="21">
        <v>140.95853994855656</v>
      </c>
      <c r="AI134" s="21">
        <v>146.27551200799113</v>
      </c>
      <c r="AJ134" s="21">
        <v>148.01047218760291</v>
      </c>
      <c r="AK134" s="51">
        <v>148.32437264105155</v>
      </c>
      <c r="AL134" s="51">
        <v>152.04305993830349</v>
      </c>
      <c r="AM134" s="51">
        <v>159.07438589978241</v>
      </c>
      <c r="AN134" s="51">
        <v>160.20867032607691</v>
      </c>
      <c r="AO134" s="51">
        <v>154.26969805450287</v>
      </c>
      <c r="AP134" s="51">
        <v>155.19979802533348</v>
      </c>
      <c r="AQ134" s="51">
        <v>159.57611837394984</v>
      </c>
      <c r="AR134" s="51">
        <v>173.80168695252527</v>
      </c>
      <c r="AS134" s="51">
        <v>179.12412823844554</v>
      </c>
      <c r="AT134" s="51">
        <v>181.58202071897733</v>
      </c>
      <c r="AU134" s="51">
        <v>178.47660496937291</v>
      </c>
      <c r="AV134" s="51">
        <v>178.21054643649563</v>
      </c>
      <c r="AW134" s="51">
        <v>185.1017718084029</v>
      </c>
      <c r="AX134" s="51">
        <v>192.06597544483108</v>
      </c>
      <c r="AY134" s="51">
        <v>198.76660075993536</v>
      </c>
      <c r="AZ134" s="51">
        <v>200.34864149352236</v>
      </c>
      <c r="BA134" s="51">
        <v>202.32010782735321</v>
      </c>
      <c r="BB134" s="51">
        <v>201.72638177853085</v>
      </c>
      <c r="BC134" s="51">
        <v>203.68899489537276</v>
      </c>
      <c r="BD134" s="51">
        <v>203.80884955924887</v>
      </c>
      <c r="BE134" s="51">
        <v>205.7344248393342</v>
      </c>
      <c r="BF134" s="51">
        <v>209.74213170192147</v>
      </c>
      <c r="BG134" s="51">
        <v>220.66874180936975</v>
      </c>
      <c r="BH134" s="51">
        <v>235.59022721417548</v>
      </c>
      <c r="BI134" s="39">
        <v>250.45876140001801</v>
      </c>
      <c r="BJ134" s="209"/>
      <c r="BK134" s="51"/>
      <c r="BL134" s="51"/>
      <c r="BM134" s="51"/>
      <c r="BN134" s="51"/>
      <c r="BO134" s="51"/>
      <c r="BP134" s="51"/>
    </row>
    <row r="135" spans="1:68" x14ac:dyDescent="0.2">
      <c r="A135" s="20" t="str">
        <f t="shared" si="2"/>
        <v>mwgL_gg_QU_19</v>
      </c>
      <c r="B135" s="19" t="s">
        <v>3613</v>
      </c>
      <c r="C135" s="19" t="s">
        <v>503</v>
      </c>
      <c r="D135" s="19">
        <v>19</v>
      </c>
      <c r="E135" s="21">
        <v>100</v>
      </c>
      <c r="F135" s="21">
        <v>90.823600034092621</v>
      </c>
      <c r="G135" s="21">
        <v>79.306624515883883</v>
      </c>
      <c r="H135" s="21">
        <v>76.58163512902361</v>
      </c>
      <c r="I135" s="21">
        <v>70.936880262985696</v>
      </c>
      <c r="J135" s="21">
        <v>83.517730774108827</v>
      </c>
      <c r="K135" s="21">
        <v>92.145942191930544</v>
      </c>
      <c r="L135" s="21">
        <v>102.08903292581336</v>
      </c>
      <c r="M135" s="21">
        <v>100.56677632558228</v>
      </c>
      <c r="N135" s="21">
        <v>103.60917709323549</v>
      </c>
      <c r="O135" s="21">
        <v>104.62205192261986</v>
      </c>
      <c r="P135" s="21">
        <v>104.97913462844241</v>
      </c>
      <c r="Q135" s="21">
        <v>104.40821499835465</v>
      </c>
      <c r="R135" s="21">
        <v>107.73015016624204</v>
      </c>
      <c r="S135" s="21">
        <v>115.21273788827688</v>
      </c>
      <c r="T135" s="21">
        <v>125.29559174422126</v>
      </c>
      <c r="U135" s="21">
        <v>142.25648604550557</v>
      </c>
      <c r="V135" s="21">
        <v>167.48677180709703</v>
      </c>
      <c r="W135" s="21">
        <v>180.77800329425406</v>
      </c>
      <c r="X135" s="21">
        <v>195.25324929276363</v>
      </c>
      <c r="Y135" s="21">
        <v>201.72179586150779</v>
      </c>
      <c r="Z135" s="21">
        <v>220.78682005049438</v>
      </c>
      <c r="AA135" s="21">
        <v>231.44274674989208</v>
      </c>
      <c r="AB135" s="21">
        <v>236.46804496790415</v>
      </c>
      <c r="AC135" s="21">
        <v>245.83148903268162</v>
      </c>
      <c r="AD135" s="21">
        <v>244.50355178253884</v>
      </c>
      <c r="AE135" s="21">
        <v>247.42420627784097</v>
      </c>
      <c r="AF135" s="21">
        <v>242.48179861827381</v>
      </c>
      <c r="AG135" s="21">
        <v>249.52423364159426</v>
      </c>
      <c r="AH135" s="21">
        <v>255.97946128069771</v>
      </c>
      <c r="AI135" s="21">
        <v>253.61252517689641</v>
      </c>
      <c r="AJ135" s="21">
        <v>244.38437468522559</v>
      </c>
      <c r="AK135" s="51">
        <v>237.34826880422062</v>
      </c>
      <c r="AL135" s="51">
        <v>240.46505330630438</v>
      </c>
      <c r="AM135" s="51">
        <v>249.91133899285944</v>
      </c>
      <c r="AN135" s="51">
        <v>251.32619592039507</v>
      </c>
      <c r="AO135" s="51">
        <v>243.2115829829269</v>
      </c>
      <c r="AP135" s="51">
        <v>242.16836741976172</v>
      </c>
      <c r="AQ135" s="51">
        <v>248.07516182744288</v>
      </c>
      <c r="AR135" s="51">
        <v>269.08002735559779</v>
      </c>
      <c r="AS135" s="51">
        <v>279.40409004509985</v>
      </c>
      <c r="AT135" s="51">
        <v>281.87511444043599</v>
      </c>
      <c r="AU135" s="51">
        <v>272.57978206055208</v>
      </c>
      <c r="AV135" s="51">
        <v>267.16975191964275</v>
      </c>
      <c r="AW135" s="51">
        <v>270.06091391673198</v>
      </c>
      <c r="AX135" s="51">
        <v>275.38456268358937</v>
      </c>
      <c r="AY135" s="51">
        <v>276.92908652057309</v>
      </c>
      <c r="AZ135" s="51">
        <v>277.67546841694713</v>
      </c>
      <c r="BA135" s="51">
        <v>278.45169178222704</v>
      </c>
      <c r="BB135" s="51">
        <v>274.73670514556551</v>
      </c>
      <c r="BC135" s="51">
        <v>269.91994229727715</v>
      </c>
      <c r="BD135" s="51">
        <v>261.67470832179839</v>
      </c>
      <c r="BE135" s="51">
        <v>264.02837945703328</v>
      </c>
      <c r="BF135" s="51">
        <v>266.91294840021044</v>
      </c>
      <c r="BG135" s="51">
        <v>277.0613361303952</v>
      </c>
      <c r="BH135" s="51">
        <v>285.04449121380395</v>
      </c>
      <c r="BI135" s="39">
        <v>293.39151889806101</v>
      </c>
      <c r="BJ135" s="209"/>
      <c r="BK135" s="51"/>
      <c r="BL135" s="51"/>
      <c r="BM135" s="51"/>
      <c r="BN135" s="51"/>
      <c r="BO135" s="51"/>
      <c r="BP135" s="51"/>
    </row>
    <row r="136" spans="1:68" x14ac:dyDescent="0.2">
      <c r="A136" s="20" t="str">
        <f t="shared" si="2"/>
        <v>mwgL_gg_QU_20</v>
      </c>
      <c r="B136" s="19" t="s">
        <v>3613</v>
      </c>
      <c r="C136" s="19" t="s">
        <v>503</v>
      </c>
      <c r="D136" s="19">
        <v>20</v>
      </c>
      <c r="E136" s="21">
        <v>100</v>
      </c>
      <c r="F136" s="21">
        <v>92.256989690353365</v>
      </c>
      <c r="G136" s="21">
        <v>84.181676677062413</v>
      </c>
      <c r="H136" s="21">
        <v>85.740183056805265</v>
      </c>
      <c r="I136" s="21">
        <v>80.354445051135102</v>
      </c>
      <c r="J136" s="21">
        <v>101.41976776775444</v>
      </c>
      <c r="K136" s="21">
        <v>123.45268762094277</v>
      </c>
      <c r="L136" s="21">
        <v>146.79064371366167</v>
      </c>
      <c r="M136" s="21">
        <v>149.88649674117821</v>
      </c>
      <c r="N136" s="21">
        <v>151.12018169454308</v>
      </c>
      <c r="O136" s="21">
        <v>147.2131683879189</v>
      </c>
      <c r="P136" s="21">
        <v>137.90059727391204</v>
      </c>
      <c r="Q136" s="21">
        <v>128.75451249429156</v>
      </c>
      <c r="R136" s="21">
        <v>126.54965725700669</v>
      </c>
      <c r="S136" s="21">
        <v>136.88816830417329</v>
      </c>
      <c r="T136" s="21">
        <v>159.26092796869932</v>
      </c>
      <c r="U136" s="21">
        <v>193.77630311009008</v>
      </c>
      <c r="V136" s="21">
        <v>239.97520012416734</v>
      </c>
      <c r="W136" s="21">
        <v>269.31799783154679</v>
      </c>
      <c r="X136" s="21">
        <v>302.22138104378382</v>
      </c>
      <c r="Y136" s="21">
        <v>317.11007192075698</v>
      </c>
      <c r="Z136" s="21">
        <v>348.58464283600762</v>
      </c>
      <c r="AA136" s="21">
        <v>360.92394890846003</v>
      </c>
      <c r="AB136" s="21">
        <v>371.89753106684208</v>
      </c>
      <c r="AC136" s="21">
        <v>396.19727793168403</v>
      </c>
      <c r="AD136" s="21">
        <v>407.93986839651666</v>
      </c>
      <c r="AE136" s="21">
        <v>421.21902388314038</v>
      </c>
      <c r="AF136" s="21">
        <v>422.04375095609674</v>
      </c>
      <c r="AG136" s="21">
        <v>444.13127296724321</v>
      </c>
      <c r="AH136" s="21">
        <v>466.69396774564643</v>
      </c>
      <c r="AI136" s="21">
        <v>466.31348338319032</v>
      </c>
      <c r="AJ136" s="21">
        <v>445.30058543786157</v>
      </c>
      <c r="AK136" s="51">
        <v>432.71138237254746</v>
      </c>
      <c r="AL136" s="51">
        <v>451.69568173976648</v>
      </c>
      <c r="AM136" s="51">
        <v>480.95752532747503</v>
      </c>
      <c r="AN136" s="51">
        <v>491.35985055311465</v>
      </c>
      <c r="AO136" s="51">
        <v>463.08039916522597</v>
      </c>
      <c r="AP136" s="51">
        <v>468.06030579441875</v>
      </c>
      <c r="AQ136" s="51">
        <v>495.06096124363597</v>
      </c>
      <c r="AR136" s="51">
        <v>559.93385210966642</v>
      </c>
      <c r="AS136" s="51">
        <v>577.74632663703335</v>
      </c>
      <c r="AT136" s="51">
        <v>565.25008123327234</v>
      </c>
      <c r="AU136" s="51">
        <v>527.30085565712977</v>
      </c>
      <c r="AV136" s="51">
        <v>510.77147601134129</v>
      </c>
      <c r="AW136" s="51">
        <v>517.53360154270717</v>
      </c>
      <c r="AX136" s="51">
        <v>522.82744266494353</v>
      </c>
      <c r="AY136" s="51">
        <v>519.22025600831353</v>
      </c>
      <c r="AZ136" s="51">
        <v>515.61648565864505</v>
      </c>
      <c r="BA136" s="51">
        <v>520.19361588685081</v>
      </c>
      <c r="BB136" s="51">
        <v>513.62751887763386</v>
      </c>
      <c r="BC136" s="51">
        <v>504.22098914902313</v>
      </c>
      <c r="BD136" s="51">
        <v>488.70780377707462</v>
      </c>
      <c r="BE136" s="51">
        <v>496.75735614814249</v>
      </c>
      <c r="BF136" s="51">
        <v>505.09322953982473</v>
      </c>
      <c r="BG136" s="51">
        <v>528.87796193384327</v>
      </c>
      <c r="BH136" s="51">
        <v>552.263516011094</v>
      </c>
      <c r="BI136" s="39">
        <v>578.44715270674658</v>
      </c>
      <c r="BJ136" s="209"/>
      <c r="BK136" s="51"/>
      <c r="BL136" s="51"/>
      <c r="BM136" s="51"/>
      <c r="BN136" s="51"/>
      <c r="BO136" s="51"/>
      <c r="BP136" s="51"/>
    </row>
    <row r="137" spans="1:68" x14ac:dyDescent="0.2">
      <c r="A137" s="20" t="str">
        <f t="shared" si="2"/>
        <v>mwgL_gg_QU_21</v>
      </c>
      <c r="B137" s="19" t="s">
        <v>3613</v>
      </c>
      <c r="C137" s="19" t="s">
        <v>503</v>
      </c>
      <c r="D137" s="19">
        <v>21</v>
      </c>
      <c r="E137" s="21">
        <v>100</v>
      </c>
      <c r="F137" s="21">
        <v>63.327895797688235</v>
      </c>
      <c r="G137" s="21">
        <v>42.460791884669895</v>
      </c>
      <c r="H137" s="21">
        <v>46.473380281523809</v>
      </c>
      <c r="I137" s="21">
        <v>41.054471590795004</v>
      </c>
      <c r="J137" s="21">
        <v>49.241578904487064</v>
      </c>
      <c r="K137" s="21">
        <v>55.649236442470091</v>
      </c>
      <c r="L137" s="21">
        <v>62.871210698897414</v>
      </c>
      <c r="M137" s="21">
        <v>62.096347109604373</v>
      </c>
      <c r="N137" s="21">
        <v>60.901949011147792</v>
      </c>
      <c r="O137" s="21">
        <v>59.39546824797992</v>
      </c>
      <c r="P137" s="21">
        <v>57.717935365944321</v>
      </c>
      <c r="Q137" s="21">
        <v>55.696777979692705</v>
      </c>
      <c r="R137" s="21">
        <v>53.728770880786243</v>
      </c>
      <c r="S137" s="21">
        <v>54.971965105308641</v>
      </c>
      <c r="T137" s="21">
        <v>59.568143952409365</v>
      </c>
      <c r="U137" s="21">
        <v>68.087082635191436</v>
      </c>
      <c r="V137" s="21">
        <v>78.780341862175774</v>
      </c>
      <c r="W137" s="21">
        <v>84.006516186852778</v>
      </c>
      <c r="X137" s="21">
        <v>89.509615168894129</v>
      </c>
      <c r="Y137" s="21">
        <v>91.679625831423323</v>
      </c>
      <c r="Z137" s="21">
        <v>101.86843702436325</v>
      </c>
      <c r="AA137" s="21">
        <v>111.3518002907103</v>
      </c>
      <c r="AB137" s="21">
        <v>123.2968292259571</v>
      </c>
      <c r="AC137" s="21">
        <v>137.34879990459214</v>
      </c>
      <c r="AD137" s="21">
        <v>146.1818581139722</v>
      </c>
      <c r="AE137" s="21">
        <v>156.02561309542776</v>
      </c>
      <c r="AF137" s="21">
        <v>157.51035257193641</v>
      </c>
      <c r="AG137" s="21">
        <v>166.30172891198495</v>
      </c>
      <c r="AH137" s="21">
        <v>184.12869838031096</v>
      </c>
      <c r="AI137" s="21">
        <v>193.7652395644775</v>
      </c>
      <c r="AJ137" s="21">
        <v>193.47060306462092</v>
      </c>
      <c r="AK137" s="51">
        <v>177.8918125236892</v>
      </c>
      <c r="AL137" s="51">
        <v>176.46724903204753</v>
      </c>
      <c r="AM137" s="51">
        <v>179.39141518802282</v>
      </c>
      <c r="AN137" s="51">
        <v>180.68347933795485</v>
      </c>
      <c r="AO137" s="51">
        <v>175.09875828176231</v>
      </c>
      <c r="AP137" s="51">
        <v>182.06277431216043</v>
      </c>
      <c r="AQ137" s="51">
        <v>194.02378110761663</v>
      </c>
      <c r="AR137" s="51">
        <v>210.16440525052894</v>
      </c>
      <c r="AS137" s="51">
        <v>208.07600719901151</v>
      </c>
      <c r="AT137" s="51">
        <v>201.93243936391164</v>
      </c>
      <c r="AU137" s="51">
        <v>188.98043420154431</v>
      </c>
      <c r="AV137" s="51">
        <v>181.54556458410522</v>
      </c>
      <c r="AW137" s="51">
        <v>178.19507113953367</v>
      </c>
      <c r="AX137" s="51">
        <v>178.88543513743286</v>
      </c>
      <c r="AY137" s="51">
        <v>178.45305411944091</v>
      </c>
      <c r="AZ137" s="51">
        <v>180.40892571952864</v>
      </c>
      <c r="BA137" s="51">
        <v>179.35210597837786</v>
      </c>
      <c r="BB137" s="51">
        <v>175.70702687591177</v>
      </c>
      <c r="BC137" s="51">
        <v>167.47816790589934</v>
      </c>
      <c r="BD137" s="51">
        <v>162.99844989572691</v>
      </c>
      <c r="BE137" s="51">
        <v>166.47525137189703</v>
      </c>
      <c r="BF137" s="51">
        <v>169.15123555390088</v>
      </c>
      <c r="BG137" s="51">
        <v>171.34412932286372</v>
      </c>
      <c r="BH137" s="51">
        <v>173.02233060863463</v>
      </c>
      <c r="BI137" s="39">
        <v>178.43008953604854</v>
      </c>
      <c r="BJ137" s="209"/>
      <c r="BK137" s="51"/>
      <c r="BL137" s="51"/>
      <c r="BM137" s="51"/>
      <c r="BN137" s="51"/>
      <c r="BO137" s="51"/>
      <c r="BP137" s="51"/>
    </row>
    <row r="138" spans="1:68" x14ac:dyDescent="0.2">
      <c r="A138" s="20" t="str">
        <f t="shared" si="2"/>
        <v>mwgL_gg_QU_22</v>
      </c>
      <c r="B138" s="19" t="s">
        <v>3613</v>
      </c>
      <c r="C138" s="19" t="s">
        <v>503</v>
      </c>
      <c r="D138" s="19">
        <v>22</v>
      </c>
      <c r="E138" s="21">
        <v>100</v>
      </c>
      <c r="F138" s="21">
        <v>84.858195268341717</v>
      </c>
      <c r="G138" s="21">
        <v>77.96253776847395</v>
      </c>
      <c r="H138" s="21">
        <v>83.415686093865432</v>
      </c>
      <c r="I138" s="21">
        <v>86.317198880125304</v>
      </c>
      <c r="J138" s="21">
        <v>98.915625527820325</v>
      </c>
      <c r="K138" s="21">
        <v>108.41640776814991</v>
      </c>
      <c r="L138" s="21">
        <v>117.11526827345824</v>
      </c>
      <c r="M138" s="21">
        <v>113.87657151826285</v>
      </c>
      <c r="N138" s="21">
        <v>111.46338825223457</v>
      </c>
      <c r="O138" s="21">
        <v>107.95094662169443</v>
      </c>
      <c r="P138" s="21">
        <v>105.82925834745127</v>
      </c>
      <c r="Q138" s="21">
        <v>102.38210520748559</v>
      </c>
      <c r="R138" s="21">
        <v>101.43492732927622</v>
      </c>
      <c r="S138" s="21">
        <v>104.56649554626294</v>
      </c>
      <c r="T138" s="21">
        <v>111.94657221775772</v>
      </c>
      <c r="U138" s="21">
        <v>125.43321441915441</v>
      </c>
      <c r="V138" s="21">
        <v>139.93083528253621</v>
      </c>
      <c r="W138" s="21">
        <v>149.06582590759507</v>
      </c>
      <c r="X138" s="21">
        <v>155.04439405804428</v>
      </c>
      <c r="Y138" s="21">
        <v>157.62788563083373</v>
      </c>
      <c r="Z138" s="21">
        <v>164.71419480428642</v>
      </c>
      <c r="AA138" s="21">
        <v>168.53932101198194</v>
      </c>
      <c r="AB138" s="21">
        <v>171.59780733855726</v>
      </c>
      <c r="AC138" s="21">
        <v>180.28263017007944</v>
      </c>
      <c r="AD138" s="21">
        <v>184.57403644540432</v>
      </c>
      <c r="AE138" s="21">
        <v>190.07434780605902</v>
      </c>
      <c r="AF138" s="21">
        <v>190.00004435823021</v>
      </c>
      <c r="AG138" s="21">
        <v>199.01173275189922</v>
      </c>
      <c r="AH138" s="21">
        <v>208.65230483658252</v>
      </c>
      <c r="AI138" s="21">
        <v>212.24025099933962</v>
      </c>
      <c r="AJ138" s="21">
        <v>210.13632649022338</v>
      </c>
      <c r="AK138" s="51">
        <v>210.1699977991494</v>
      </c>
      <c r="AL138" s="51">
        <v>220.26029409506668</v>
      </c>
      <c r="AM138" s="51">
        <v>231.06881838205049</v>
      </c>
      <c r="AN138" s="51">
        <v>234.39907734881069</v>
      </c>
      <c r="AO138" s="51">
        <v>225.31054685167427</v>
      </c>
      <c r="AP138" s="51">
        <v>227.45472816082227</v>
      </c>
      <c r="AQ138" s="51">
        <v>232.05196737281554</v>
      </c>
      <c r="AR138" s="51">
        <v>248.4431933148735</v>
      </c>
      <c r="AS138" s="51">
        <v>252.90656621233617</v>
      </c>
      <c r="AT138" s="51">
        <v>254.30544736128272</v>
      </c>
      <c r="AU138" s="51">
        <v>247.72849350919708</v>
      </c>
      <c r="AV138" s="51">
        <v>245.66894770335293</v>
      </c>
      <c r="AW138" s="51">
        <v>249.29113159551446</v>
      </c>
      <c r="AX138" s="51">
        <v>252.96006906235229</v>
      </c>
      <c r="AY138" s="51">
        <v>254.42222220266717</v>
      </c>
      <c r="AZ138" s="51">
        <v>255.30848884561979</v>
      </c>
      <c r="BA138" s="51">
        <v>257.83809763492064</v>
      </c>
      <c r="BB138" s="51">
        <v>254.72508485745303</v>
      </c>
      <c r="BC138" s="51">
        <v>252.05699738390453</v>
      </c>
      <c r="BD138" s="51">
        <v>246.29060339038679</v>
      </c>
      <c r="BE138" s="51">
        <v>248.48874609491222</v>
      </c>
      <c r="BF138" s="51">
        <v>247.84515033940647</v>
      </c>
      <c r="BG138" s="51">
        <v>255.01564675584828</v>
      </c>
      <c r="BH138" s="51">
        <v>261.9293240809298</v>
      </c>
      <c r="BI138" s="39">
        <v>272.77022065601733</v>
      </c>
      <c r="BJ138" s="209"/>
      <c r="BK138" s="51"/>
      <c r="BL138" s="51"/>
      <c r="BM138" s="51"/>
      <c r="BN138" s="51"/>
      <c r="BO138" s="51"/>
      <c r="BP138" s="51"/>
    </row>
    <row r="139" spans="1:68" x14ac:dyDescent="0.2">
      <c r="A139" s="20" t="str">
        <f t="shared" si="2"/>
        <v>mwgL_gg_QU_23</v>
      </c>
      <c r="B139" s="19" t="s">
        <v>3613</v>
      </c>
      <c r="C139" s="19" t="s">
        <v>503</v>
      </c>
      <c r="D139" s="19">
        <v>23</v>
      </c>
      <c r="E139" s="21">
        <v>100</v>
      </c>
      <c r="F139" s="21">
        <v>99.063651482049139</v>
      </c>
      <c r="G139" s="21">
        <v>83.006597754372336</v>
      </c>
      <c r="H139" s="21">
        <v>89.888316431343227</v>
      </c>
      <c r="I139" s="21">
        <v>53.421973674199272</v>
      </c>
      <c r="J139" s="21">
        <v>65.102879316529183</v>
      </c>
      <c r="K139" s="21">
        <v>76.828621428027986</v>
      </c>
      <c r="L139" s="21">
        <v>89.280931729002944</v>
      </c>
      <c r="M139" s="21">
        <v>88.368441647373402</v>
      </c>
      <c r="N139" s="21">
        <v>91.833295290268609</v>
      </c>
      <c r="O139" s="21">
        <v>95.460158041760494</v>
      </c>
      <c r="P139" s="21">
        <v>99.013815067227611</v>
      </c>
      <c r="Q139" s="21">
        <v>96.16042216932432</v>
      </c>
      <c r="R139" s="21">
        <v>95.454288540342034</v>
      </c>
      <c r="S139" s="21">
        <v>101.2529755111358</v>
      </c>
      <c r="T139" s="21">
        <v>112.06601015206365</v>
      </c>
      <c r="U139" s="21">
        <v>126.27754046151678</v>
      </c>
      <c r="V139" s="21">
        <v>137.58404799947837</v>
      </c>
      <c r="W139" s="21">
        <v>139.97554374408983</v>
      </c>
      <c r="X139" s="21">
        <v>141.17156335257235</v>
      </c>
      <c r="Y139" s="21">
        <v>139.39169139465881</v>
      </c>
      <c r="Z139" s="21">
        <v>151.21014988967511</v>
      </c>
      <c r="AA139" s="21">
        <v>166.1408571645961</v>
      </c>
      <c r="AB139" s="21">
        <v>181.33139857175479</v>
      </c>
      <c r="AC139" s="21">
        <v>193.24833425723637</v>
      </c>
      <c r="AD139" s="21">
        <v>189.89722937794156</v>
      </c>
      <c r="AE139" s="21">
        <v>183.11186834925698</v>
      </c>
      <c r="AF139" s="21">
        <v>171.86459929783373</v>
      </c>
      <c r="AG139" s="21">
        <v>183.04926033412656</v>
      </c>
      <c r="AH139" s="21">
        <v>202.71018793273947</v>
      </c>
      <c r="AI139" s="21">
        <v>222.29948587515332</v>
      </c>
      <c r="AJ139" s="21">
        <v>228.87408832512708</v>
      </c>
      <c r="AK139" s="51">
        <v>230.80977380680687</v>
      </c>
      <c r="AL139" s="51">
        <v>238.82001282594788</v>
      </c>
      <c r="AM139" s="51">
        <v>249.49082075194869</v>
      </c>
      <c r="AN139" s="51">
        <v>259.83206704274949</v>
      </c>
      <c r="AO139" s="51">
        <v>261.16275910044436</v>
      </c>
      <c r="AP139" s="51">
        <v>286.30677927413825</v>
      </c>
      <c r="AQ139" s="51">
        <v>308.51561396071787</v>
      </c>
      <c r="AR139" s="51">
        <v>324.56696122868271</v>
      </c>
      <c r="AS139" s="51">
        <v>305.66140585428479</v>
      </c>
      <c r="AT139" s="51">
        <v>275.25092118563981</v>
      </c>
      <c r="AU139" s="51">
        <v>244.11571613352066</v>
      </c>
      <c r="AV139" s="51">
        <v>217.05410810752082</v>
      </c>
      <c r="AW139" s="51">
        <v>202.00198910881423</v>
      </c>
      <c r="AX139" s="51">
        <v>195.77857849371193</v>
      </c>
      <c r="AY139" s="51">
        <v>193.97498346995098</v>
      </c>
      <c r="AZ139" s="51">
        <v>193.41365316514694</v>
      </c>
      <c r="BA139" s="51">
        <v>195.05734891571436</v>
      </c>
      <c r="BB139" s="51">
        <v>194.24865017295565</v>
      </c>
      <c r="BC139" s="51">
        <v>193.77733459805583</v>
      </c>
      <c r="BD139" s="51">
        <v>188.28788131827909</v>
      </c>
      <c r="BE139" s="51">
        <v>188.86328023850078</v>
      </c>
      <c r="BF139" s="51">
        <v>190.05385833405884</v>
      </c>
      <c r="BG139" s="51">
        <v>195.2640176051199</v>
      </c>
      <c r="BH139" s="51">
        <v>199.49509436290828</v>
      </c>
      <c r="BI139" s="39">
        <v>204.90077053637603</v>
      </c>
      <c r="BJ139" s="209"/>
      <c r="BK139" s="51"/>
      <c r="BL139" s="51"/>
      <c r="BM139" s="51"/>
      <c r="BN139" s="51"/>
      <c r="BO139" s="51"/>
      <c r="BP139" s="51"/>
    </row>
    <row r="140" spans="1:68" x14ac:dyDescent="0.2">
      <c r="A140" s="20" t="str">
        <f t="shared" si="2"/>
        <v>mwgL_gg_QU_24</v>
      </c>
      <c r="B140" s="19" t="s">
        <v>3613</v>
      </c>
      <c r="C140" s="19" t="s">
        <v>503</v>
      </c>
      <c r="D140" s="19">
        <v>24</v>
      </c>
      <c r="E140" s="21">
        <v>100</v>
      </c>
      <c r="F140" s="21">
        <v>73.383754731163506</v>
      </c>
      <c r="G140" s="21">
        <v>53.379981290020993</v>
      </c>
      <c r="H140" s="21">
        <v>49.45741665623526</v>
      </c>
      <c r="I140" s="21">
        <v>44.756277427746745</v>
      </c>
      <c r="J140" s="21">
        <v>56.792103348747617</v>
      </c>
      <c r="K140" s="21">
        <v>68.793399864422184</v>
      </c>
      <c r="L140" s="21">
        <v>81.623462579739609</v>
      </c>
      <c r="M140" s="21">
        <v>84.809964303488641</v>
      </c>
      <c r="N140" s="21">
        <v>84.46739148181949</v>
      </c>
      <c r="O140" s="21">
        <v>82.379118357246981</v>
      </c>
      <c r="P140" s="21">
        <v>78.083382164322515</v>
      </c>
      <c r="Q140" s="21">
        <v>76.122341734682323</v>
      </c>
      <c r="R140" s="21">
        <v>77.416499008564571</v>
      </c>
      <c r="S140" s="21">
        <v>83.100123785801557</v>
      </c>
      <c r="T140" s="21">
        <v>92.612037640075428</v>
      </c>
      <c r="U140" s="21">
        <v>102.67491018423954</v>
      </c>
      <c r="V140" s="21">
        <v>117.62674740863172</v>
      </c>
      <c r="W140" s="21">
        <v>124.43762725537192</v>
      </c>
      <c r="X140" s="21">
        <v>136.16474457008482</v>
      </c>
      <c r="Y140" s="21">
        <v>141.69731075799615</v>
      </c>
      <c r="Z140" s="21">
        <v>157.66543727470457</v>
      </c>
      <c r="AA140" s="21">
        <v>172.62211224415111</v>
      </c>
      <c r="AB140" s="21">
        <v>184.09567124619707</v>
      </c>
      <c r="AC140" s="21">
        <v>198.4571221585054</v>
      </c>
      <c r="AD140" s="21">
        <v>203.3840026655981</v>
      </c>
      <c r="AE140" s="21">
        <v>203.76261668792276</v>
      </c>
      <c r="AF140" s="21">
        <v>193.55231386322396</v>
      </c>
      <c r="AG140" s="21">
        <v>188.85444011264693</v>
      </c>
      <c r="AH140" s="21">
        <v>185.65463458999844</v>
      </c>
      <c r="AI140" s="21">
        <v>183.8269949802349</v>
      </c>
      <c r="AJ140" s="21">
        <v>179.36574743463453</v>
      </c>
      <c r="AK140" s="51">
        <v>181.07619267045334</v>
      </c>
      <c r="AL140" s="51">
        <v>193.33395014582754</v>
      </c>
      <c r="AM140" s="51">
        <v>203.30411940038539</v>
      </c>
      <c r="AN140" s="51">
        <v>211.20603170053377</v>
      </c>
      <c r="AO140" s="51">
        <v>202.44269842162501</v>
      </c>
      <c r="AP140" s="51">
        <v>205.23939883761059</v>
      </c>
      <c r="AQ140" s="51">
        <v>209.09211852717226</v>
      </c>
      <c r="AR140" s="51">
        <v>227.73823929059304</v>
      </c>
      <c r="AS140" s="51">
        <v>235.8106821039112</v>
      </c>
      <c r="AT140" s="51">
        <v>237.87017064540979</v>
      </c>
      <c r="AU140" s="51">
        <v>230.97934706164446</v>
      </c>
      <c r="AV140" s="51">
        <v>229.53044241783292</v>
      </c>
      <c r="AW140" s="51">
        <v>239.25920819417317</v>
      </c>
      <c r="AX140" s="51">
        <v>247.3245153335362</v>
      </c>
      <c r="AY140" s="51">
        <v>255.61987993185107</v>
      </c>
      <c r="AZ140" s="51">
        <v>259.17902272935413</v>
      </c>
      <c r="BA140" s="51">
        <v>256.22352300202448</v>
      </c>
      <c r="BB140" s="51">
        <v>247.71268504556917</v>
      </c>
      <c r="BC140" s="51">
        <v>244.55234991464206</v>
      </c>
      <c r="BD140" s="51">
        <v>249.36845332468815</v>
      </c>
      <c r="BE140" s="51">
        <v>254.26679128584604</v>
      </c>
      <c r="BF140" s="51">
        <v>260.61199422961505</v>
      </c>
      <c r="BG140" s="51">
        <v>270.5405959005937</v>
      </c>
      <c r="BH140" s="51">
        <v>284.77155407897311</v>
      </c>
      <c r="BI140" s="39">
        <v>293.78650109874934</v>
      </c>
      <c r="BJ140" s="209"/>
      <c r="BK140" s="51"/>
      <c r="BL140" s="51"/>
      <c r="BM140" s="51"/>
      <c r="BN140" s="51"/>
      <c r="BO140" s="51"/>
      <c r="BP140" s="51"/>
    </row>
    <row r="141" spans="1:68" x14ac:dyDescent="0.2">
      <c r="A141" s="20" t="str">
        <f t="shared" si="2"/>
        <v>mwgL_gg_QU_25</v>
      </c>
      <c r="B141" s="19" t="s">
        <v>3613</v>
      </c>
      <c r="C141" s="19" t="s">
        <v>503</v>
      </c>
      <c r="D141" s="19">
        <v>25</v>
      </c>
      <c r="E141" s="21">
        <v>100</v>
      </c>
      <c r="F141" s="21">
        <v>105.22254624228032</v>
      </c>
      <c r="G141" s="21">
        <v>109.40724164231955</v>
      </c>
      <c r="H141" s="21">
        <v>114.22500439036777</v>
      </c>
      <c r="I141" s="21">
        <v>117.28628446133378</v>
      </c>
      <c r="J141" s="21">
        <v>124.63678958627729</v>
      </c>
      <c r="K141" s="21">
        <v>128.52092599450035</v>
      </c>
      <c r="L141" s="21">
        <v>131.61719168748962</v>
      </c>
      <c r="M141" s="21">
        <v>123.90914052395446</v>
      </c>
      <c r="N141" s="21">
        <v>113.88846803408133</v>
      </c>
      <c r="O141" s="21">
        <v>104.2156072492407</v>
      </c>
      <c r="P141" s="21">
        <v>97.305985043608544</v>
      </c>
      <c r="Q141" s="21">
        <v>92.361309777466758</v>
      </c>
      <c r="R141" s="21">
        <v>90.160495968872169</v>
      </c>
      <c r="S141" s="21">
        <v>91.707782019892576</v>
      </c>
      <c r="T141" s="21">
        <v>95.527256820556204</v>
      </c>
      <c r="U141" s="21">
        <v>101.63982325013541</v>
      </c>
      <c r="V141" s="21">
        <v>108.53290624326307</v>
      </c>
      <c r="W141" s="21">
        <v>114.17682096500839</v>
      </c>
      <c r="X141" s="21">
        <v>121.21727688579476</v>
      </c>
      <c r="Y141" s="21">
        <v>126.41892024880248</v>
      </c>
      <c r="Z141" s="21">
        <v>131.89252990599371</v>
      </c>
      <c r="AA141" s="21">
        <v>133.60511653660362</v>
      </c>
      <c r="AB141" s="21">
        <v>133.80496026850915</v>
      </c>
      <c r="AC141" s="21">
        <v>138.26743509923014</v>
      </c>
      <c r="AD141" s="21">
        <v>141.7609317862763</v>
      </c>
      <c r="AE141" s="21">
        <v>143.24982709351886</v>
      </c>
      <c r="AF141" s="21">
        <v>144.52214110786181</v>
      </c>
      <c r="AG141" s="21">
        <v>150.92339613504251</v>
      </c>
      <c r="AH141" s="21">
        <v>162.14026259203968</v>
      </c>
      <c r="AI141" s="21">
        <v>167.33478066700357</v>
      </c>
      <c r="AJ141" s="21">
        <v>167.56134041467979</v>
      </c>
      <c r="AK141" s="51">
        <v>167.54612861129672</v>
      </c>
      <c r="AL141" s="51">
        <v>172.97164638858533</v>
      </c>
      <c r="AM141" s="51">
        <v>179.73592492418152</v>
      </c>
      <c r="AN141" s="51">
        <v>181.1020882891851</v>
      </c>
      <c r="AO141" s="51">
        <v>175.18457471261243</v>
      </c>
      <c r="AP141" s="51">
        <v>178.76139302280231</v>
      </c>
      <c r="AQ141" s="51">
        <v>186.06020547988092</v>
      </c>
      <c r="AR141" s="51">
        <v>200.75610444177065</v>
      </c>
      <c r="AS141" s="51">
        <v>203.6098051897429</v>
      </c>
      <c r="AT141" s="51">
        <v>206.59577386502363</v>
      </c>
      <c r="AU141" s="51">
        <v>208.28092737378566</v>
      </c>
      <c r="AV141" s="51">
        <v>217.31248171951714</v>
      </c>
      <c r="AW141" s="51">
        <v>230.44420449363133</v>
      </c>
      <c r="AX141" s="51">
        <v>239.92549115281864</v>
      </c>
      <c r="AY141" s="51">
        <v>244.56650427746521</v>
      </c>
      <c r="AZ141" s="51">
        <v>246.51493303498077</v>
      </c>
      <c r="BA141" s="51">
        <v>247.86364662339918</v>
      </c>
      <c r="BB141" s="51">
        <v>248.29378190364756</v>
      </c>
      <c r="BC141" s="51">
        <v>247.15931070690559</v>
      </c>
      <c r="BD141" s="51">
        <v>248.97866648112748</v>
      </c>
      <c r="BE141" s="51">
        <v>253.54252752098887</v>
      </c>
      <c r="BF141" s="51">
        <v>258.83420182704936</v>
      </c>
      <c r="BG141" s="51">
        <v>267.10913463051139</v>
      </c>
      <c r="BH141" s="51">
        <v>277.98834103984109</v>
      </c>
      <c r="BI141" s="39">
        <v>292.6583990108507</v>
      </c>
      <c r="BJ141" s="209"/>
      <c r="BK141" s="51"/>
      <c r="BL141" s="51"/>
      <c r="BM141" s="51"/>
      <c r="BN141" s="51"/>
      <c r="BO141" s="51"/>
      <c r="BP141" s="51"/>
    </row>
    <row r="142" spans="1:68" x14ac:dyDescent="0.2">
      <c r="A142" s="20" t="str">
        <f t="shared" si="2"/>
        <v>mwgL_gg_QU_26</v>
      </c>
      <c r="B142" s="19" t="s">
        <v>3613</v>
      </c>
      <c r="C142" s="19" t="s">
        <v>503</v>
      </c>
      <c r="D142" s="19">
        <v>26</v>
      </c>
      <c r="E142" s="21">
        <v>100</v>
      </c>
      <c r="F142" s="21">
        <v>73.221293914228838</v>
      </c>
      <c r="G142" s="21">
        <v>56.22110676286804</v>
      </c>
      <c r="H142" s="21">
        <v>53.972776460269408</v>
      </c>
      <c r="I142" s="21">
        <v>50.584917834965985</v>
      </c>
      <c r="J142" s="21">
        <v>53.532132771320583</v>
      </c>
      <c r="K142" s="21">
        <v>56.201274305235494</v>
      </c>
      <c r="L142" s="21">
        <v>58.675582892689619</v>
      </c>
      <c r="M142" s="21">
        <v>59.204774315012081</v>
      </c>
      <c r="N142" s="21">
        <v>58.512593610596674</v>
      </c>
      <c r="O142" s="21">
        <v>57.186751918301411</v>
      </c>
      <c r="P142" s="21">
        <v>54.988701085757121</v>
      </c>
      <c r="Q142" s="21">
        <v>54.488979019494458</v>
      </c>
      <c r="R142" s="21">
        <v>56.212866516386953</v>
      </c>
      <c r="S142" s="21">
        <v>59.843323584702858</v>
      </c>
      <c r="T142" s="21">
        <v>65.788731253439309</v>
      </c>
      <c r="U142" s="21">
        <v>73.187355271942153</v>
      </c>
      <c r="V142" s="21">
        <v>85.293394674286802</v>
      </c>
      <c r="W142" s="21">
        <v>86.583063081181834</v>
      </c>
      <c r="X142" s="21">
        <v>88.216168201587266</v>
      </c>
      <c r="Y142" s="21">
        <v>85.168533990318565</v>
      </c>
      <c r="Z142" s="21">
        <v>93.349003768167051</v>
      </c>
      <c r="AA142" s="21">
        <v>115.62280900225987</v>
      </c>
      <c r="AB142" s="21">
        <v>130.07270970030643</v>
      </c>
      <c r="AC142" s="21">
        <v>159.52977522283587</v>
      </c>
      <c r="AD142" s="21">
        <v>152.28212927969079</v>
      </c>
      <c r="AE142" s="21">
        <v>139.41603188835725</v>
      </c>
      <c r="AF142" s="21">
        <v>106.78465582306104</v>
      </c>
      <c r="AG142" s="21">
        <v>97.989100528213825</v>
      </c>
      <c r="AH142" s="21">
        <v>94.199145807669993</v>
      </c>
      <c r="AI142" s="21">
        <v>92.432101765647488</v>
      </c>
      <c r="AJ142" s="21">
        <v>83.089198573180497</v>
      </c>
      <c r="AK142" s="51">
        <v>82.888779018935892</v>
      </c>
      <c r="AL142" s="51">
        <v>87.402059782289939</v>
      </c>
      <c r="AM142" s="51">
        <v>93.975821161511632</v>
      </c>
      <c r="AN142" s="51">
        <v>98.346503761183726</v>
      </c>
      <c r="AO142" s="51">
        <v>96.708091363383801</v>
      </c>
      <c r="AP142" s="51">
        <v>102.76732616571569</v>
      </c>
      <c r="AQ142" s="51">
        <v>104.28548683096896</v>
      </c>
      <c r="AR142" s="51">
        <v>110.92447185606675</v>
      </c>
      <c r="AS142" s="51">
        <v>106.23702859505208</v>
      </c>
      <c r="AT142" s="51">
        <v>98.012703946100444</v>
      </c>
      <c r="AU142" s="51">
        <v>87.30122151179205</v>
      </c>
      <c r="AV142" s="51">
        <v>84.073558864689588</v>
      </c>
      <c r="AW142" s="51">
        <v>87.195634624677794</v>
      </c>
      <c r="AX142" s="51">
        <v>89.098852231430897</v>
      </c>
      <c r="AY142" s="51">
        <v>88.445009111828142</v>
      </c>
      <c r="AZ142" s="51">
        <v>92.229778581608613</v>
      </c>
      <c r="BA142" s="51">
        <v>91.880478735516817</v>
      </c>
      <c r="BB142" s="51">
        <v>91.419192876192085</v>
      </c>
      <c r="BC142" s="51">
        <v>87.087363821856457</v>
      </c>
      <c r="BD142" s="51">
        <v>85.269755602006441</v>
      </c>
      <c r="BE142" s="51">
        <v>84.863398243468964</v>
      </c>
      <c r="BF142" s="51">
        <v>85.210569077902306</v>
      </c>
      <c r="BG142" s="51">
        <v>87.93925235344642</v>
      </c>
      <c r="BH142" s="51">
        <v>88.92101059620002</v>
      </c>
      <c r="BI142" s="39">
        <v>90.100624989076209</v>
      </c>
      <c r="BJ142" s="209"/>
      <c r="BK142" s="51"/>
      <c r="BL142" s="51"/>
      <c r="BM142" s="51"/>
      <c r="BN142" s="51"/>
      <c r="BO142" s="51"/>
      <c r="BP142" s="51"/>
    </row>
    <row r="143" spans="1:68" ht="15" x14ac:dyDescent="0.25">
      <c r="AE143" s="52"/>
      <c r="AF143" s="52"/>
      <c r="AG143" s="52"/>
      <c r="AL143" s="51"/>
      <c r="AM143" s="51"/>
      <c r="AN143" s="51"/>
      <c r="AO143" s="51"/>
      <c r="AZ143" s="51"/>
      <c r="BI143" s="53" t="s">
        <v>463</v>
      </c>
      <c r="BJ143" s="209"/>
      <c r="BK143" s="51"/>
      <c r="BN143" s="51"/>
      <c r="BO143" s="51"/>
      <c r="BP143" s="51"/>
    </row>
    <row r="145" spans="5:41" x14ac:dyDescent="0.2">
      <c r="E145" s="9"/>
      <c r="AF145" s="19"/>
      <c r="AK145" s="19"/>
      <c r="AL145" s="19"/>
      <c r="AM145" s="19"/>
      <c r="AN145" s="19"/>
      <c r="AO145" s="19"/>
    </row>
    <row r="146" spans="5:41" x14ac:dyDescent="0.2">
      <c r="E146" s="9"/>
      <c r="AF146" s="19"/>
      <c r="AK146" s="19"/>
      <c r="AL146" s="19"/>
      <c r="AM146" s="19"/>
      <c r="AN146" s="19"/>
      <c r="AO146" s="19"/>
    </row>
    <row r="147" spans="5:41" x14ac:dyDescent="0.2">
      <c r="E147" s="9"/>
      <c r="AF147" s="19"/>
      <c r="AK147" s="19"/>
      <c r="AL147" s="19"/>
      <c r="AM147" s="19"/>
      <c r="AN147" s="19"/>
      <c r="AO147" s="19"/>
    </row>
    <row r="148" spans="5:41" x14ac:dyDescent="0.2">
      <c r="E148" s="9"/>
      <c r="AF148" s="19"/>
      <c r="AK148" s="19"/>
      <c r="AL148" s="19"/>
      <c r="AM148" s="19"/>
      <c r="AN148" s="19"/>
      <c r="AO148" s="19"/>
    </row>
    <row r="149" spans="5:41" x14ac:dyDescent="0.2">
      <c r="E149" s="9"/>
      <c r="AF149" s="19"/>
      <c r="AK149" s="19"/>
      <c r="AL149" s="19"/>
      <c r="AM149" s="19"/>
      <c r="AN149" s="19"/>
      <c r="AO149" s="19"/>
    </row>
    <row r="150" spans="5:41" x14ac:dyDescent="0.2">
      <c r="E150" s="9"/>
      <c r="AF150" s="19"/>
      <c r="AK150" s="19"/>
      <c r="AL150" s="19"/>
      <c r="AM150" s="19"/>
      <c r="AN150" s="19"/>
      <c r="AO150" s="19"/>
    </row>
    <row r="151" spans="5:41" x14ac:dyDescent="0.2">
      <c r="E151" s="9"/>
      <c r="AF151" s="19"/>
      <c r="AK151" s="19"/>
      <c r="AL151" s="19"/>
      <c r="AM151" s="19"/>
      <c r="AN151" s="19"/>
      <c r="AO151" s="19"/>
    </row>
    <row r="152" spans="5:41" x14ac:dyDescent="0.2">
      <c r="E152" s="9"/>
      <c r="AF152" s="19"/>
      <c r="AK152" s="19"/>
      <c r="AL152" s="19"/>
      <c r="AM152" s="19"/>
      <c r="AN152" s="19"/>
      <c r="AO152" s="19"/>
    </row>
    <row r="153" spans="5:41" x14ac:dyDescent="0.2">
      <c r="E153" s="9"/>
      <c r="AF153" s="19"/>
      <c r="AK153" s="19"/>
      <c r="AL153" s="19"/>
      <c r="AM153" s="19"/>
      <c r="AN153" s="19"/>
      <c r="AO153" s="19"/>
    </row>
    <row r="154" spans="5:41" x14ac:dyDescent="0.2">
      <c r="E154" s="9"/>
      <c r="AF154" s="19"/>
      <c r="AK154" s="19"/>
      <c r="AL154" s="19"/>
      <c r="AM154" s="19"/>
      <c r="AN154" s="19"/>
      <c r="AO154" s="19"/>
    </row>
    <row r="155" spans="5:41" x14ac:dyDescent="0.2">
      <c r="E155" s="9"/>
      <c r="AF155" s="19"/>
      <c r="AK155" s="19"/>
      <c r="AL155" s="19"/>
      <c r="AM155" s="19"/>
      <c r="AN155" s="19"/>
      <c r="AO155" s="19"/>
    </row>
    <row r="156" spans="5:41" x14ac:dyDescent="0.2">
      <c r="E156" s="9"/>
      <c r="AF156" s="19"/>
      <c r="AK156" s="19"/>
      <c r="AL156" s="19"/>
      <c r="AM156" s="19"/>
      <c r="AN156" s="19"/>
      <c r="AO156" s="19"/>
    </row>
    <row r="157" spans="5:41" x14ac:dyDescent="0.2">
      <c r="E157" s="9"/>
      <c r="AF157" s="19"/>
      <c r="AK157" s="19"/>
      <c r="AL157" s="19"/>
      <c r="AM157" s="19"/>
      <c r="AN157" s="19"/>
      <c r="AO157" s="19"/>
    </row>
    <row r="158" spans="5:41" x14ac:dyDescent="0.2">
      <c r="E158" s="9"/>
      <c r="AF158" s="19"/>
      <c r="AK158" s="19"/>
      <c r="AL158" s="19"/>
      <c r="AM158" s="19"/>
      <c r="AN158" s="19"/>
      <c r="AO158" s="19"/>
    </row>
    <row r="159" spans="5:41" x14ac:dyDescent="0.2">
      <c r="E159" s="9"/>
      <c r="AF159" s="19"/>
      <c r="AK159" s="19"/>
      <c r="AL159" s="19"/>
      <c r="AM159" s="19"/>
      <c r="AN159" s="19"/>
      <c r="AO159" s="19"/>
    </row>
    <row r="160" spans="5:41" x14ac:dyDescent="0.2">
      <c r="E160" s="9"/>
      <c r="AF160" s="19"/>
      <c r="AK160" s="19"/>
      <c r="AL160" s="19"/>
      <c r="AM160" s="19"/>
      <c r="AN160" s="19"/>
      <c r="AO160" s="19"/>
    </row>
    <row r="161" spans="5:41" x14ac:dyDescent="0.2">
      <c r="E161" s="9"/>
      <c r="AF161" s="19"/>
      <c r="AK161" s="19"/>
      <c r="AL161" s="19"/>
      <c r="AM161" s="19"/>
      <c r="AN161" s="19"/>
      <c r="AO161" s="19"/>
    </row>
    <row r="162" spans="5:41" x14ac:dyDescent="0.2">
      <c r="E162" s="9"/>
      <c r="AF162" s="19"/>
      <c r="AK162" s="19"/>
      <c r="AL162" s="19"/>
      <c r="AM162" s="19"/>
      <c r="AN162" s="19"/>
      <c r="AO162" s="19"/>
    </row>
    <row r="163" spans="5:41" x14ac:dyDescent="0.2">
      <c r="E163" s="9"/>
      <c r="AF163" s="19"/>
      <c r="AK163" s="19"/>
      <c r="AL163" s="19"/>
      <c r="AM163" s="19"/>
      <c r="AN163" s="19"/>
      <c r="AO163" s="19"/>
    </row>
    <row r="164" spans="5:41" x14ac:dyDescent="0.2">
      <c r="E164" s="9"/>
      <c r="AF164" s="19"/>
      <c r="AK164" s="19"/>
      <c r="AL164" s="19"/>
      <c r="AM164" s="19"/>
      <c r="AN164" s="19"/>
      <c r="AO164" s="19"/>
    </row>
    <row r="165" spans="5:41" x14ac:dyDescent="0.2">
      <c r="E165" s="9"/>
      <c r="AF165" s="19"/>
      <c r="AK165" s="19"/>
      <c r="AL165" s="19"/>
      <c r="AM165" s="19"/>
      <c r="AN165" s="19"/>
      <c r="AO165" s="19"/>
    </row>
    <row r="166" spans="5:41" x14ac:dyDescent="0.2">
      <c r="E166" s="9"/>
      <c r="AF166" s="19"/>
      <c r="AK166" s="19"/>
      <c r="AL166" s="19"/>
      <c r="AM166" s="19"/>
      <c r="AN166" s="19"/>
      <c r="AO166" s="19"/>
    </row>
    <row r="167" spans="5:41" x14ac:dyDescent="0.2">
      <c r="E167" s="9"/>
      <c r="AF167" s="19"/>
      <c r="AK167" s="19"/>
      <c r="AL167" s="19"/>
      <c r="AM167" s="19"/>
      <c r="AN167" s="19"/>
      <c r="AO167" s="19"/>
    </row>
    <row r="168" spans="5:41" x14ac:dyDescent="0.2">
      <c r="E168" s="9"/>
      <c r="AF168" s="19"/>
      <c r="AK168" s="19"/>
      <c r="AL168" s="19"/>
      <c r="AM168" s="19"/>
      <c r="AN168" s="19"/>
      <c r="AO168" s="19"/>
    </row>
    <row r="169" spans="5:41" x14ac:dyDescent="0.2">
      <c r="E169" s="9"/>
      <c r="AF169" s="19"/>
      <c r="AK169" s="19"/>
      <c r="AL169" s="19"/>
      <c r="AM169" s="19"/>
      <c r="AN169" s="19"/>
      <c r="AO169" s="19"/>
    </row>
    <row r="170" spans="5:41" x14ac:dyDescent="0.2">
      <c r="E170" s="9"/>
      <c r="AF170" s="19"/>
      <c r="AK170" s="19"/>
      <c r="AL170" s="19"/>
      <c r="AM170" s="19"/>
      <c r="AN170" s="19"/>
      <c r="AO170" s="19"/>
    </row>
    <row r="171" spans="5:41" x14ac:dyDescent="0.2">
      <c r="E171" s="9"/>
      <c r="AF171" s="19"/>
      <c r="AK171" s="19"/>
      <c r="AL171" s="19"/>
      <c r="AM171" s="19"/>
      <c r="AN171" s="19"/>
      <c r="AO171" s="19"/>
    </row>
    <row r="172" spans="5:41" x14ac:dyDescent="0.2">
      <c r="E172" s="9"/>
      <c r="AF172" s="19"/>
      <c r="AK172" s="19"/>
      <c r="AL172" s="19"/>
      <c r="AM172" s="19"/>
      <c r="AN172" s="19"/>
      <c r="AO172" s="19"/>
    </row>
    <row r="173" spans="5:41" x14ac:dyDescent="0.2">
      <c r="E173" s="9"/>
      <c r="AF173" s="19"/>
      <c r="AK173" s="19"/>
      <c r="AL173" s="19"/>
      <c r="AM173" s="19"/>
      <c r="AN173" s="19"/>
      <c r="AO173" s="19"/>
    </row>
    <row r="174" spans="5:41" x14ac:dyDescent="0.2">
      <c r="E174" s="9"/>
      <c r="AF174" s="19"/>
      <c r="AK174" s="19"/>
      <c r="AL174" s="19"/>
      <c r="AM174" s="19"/>
      <c r="AN174" s="19"/>
      <c r="AO174" s="19"/>
    </row>
    <row r="175" spans="5:41" x14ac:dyDescent="0.2">
      <c r="E175" s="9"/>
      <c r="AF175" s="19"/>
      <c r="AK175" s="19"/>
      <c r="AL175" s="19"/>
      <c r="AM175" s="19"/>
      <c r="AN175" s="19"/>
      <c r="AO175" s="19"/>
    </row>
    <row r="176" spans="5:41" x14ac:dyDescent="0.2">
      <c r="E176" s="9"/>
      <c r="AF176" s="19"/>
      <c r="AK176" s="19"/>
      <c r="AL176" s="19"/>
      <c r="AM176" s="19"/>
      <c r="AN176" s="19"/>
      <c r="AO176" s="19"/>
    </row>
    <row r="177" spans="5:41" x14ac:dyDescent="0.2">
      <c r="E177" s="9"/>
      <c r="AF177" s="19"/>
      <c r="AK177" s="19"/>
      <c r="AL177" s="19"/>
      <c r="AM177" s="19"/>
      <c r="AN177" s="19"/>
      <c r="AO177" s="19"/>
    </row>
    <row r="178" spans="5:41" x14ac:dyDescent="0.2">
      <c r="E178" s="9"/>
      <c r="AF178" s="19"/>
      <c r="AK178" s="19"/>
      <c r="AL178" s="19"/>
      <c r="AM178" s="19"/>
      <c r="AN178" s="19"/>
      <c r="AO178" s="19"/>
    </row>
    <row r="179" spans="5:41" x14ac:dyDescent="0.2">
      <c r="E179" s="9"/>
      <c r="AF179" s="19"/>
      <c r="AK179" s="19"/>
      <c r="AL179" s="19"/>
      <c r="AM179" s="19"/>
      <c r="AN179" s="19"/>
      <c r="AO179" s="19"/>
    </row>
    <row r="180" spans="5:41" x14ac:dyDescent="0.2">
      <c r="E180" s="9"/>
      <c r="AF180" s="19"/>
      <c r="AK180" s="19"/>
      <c r="AL180" s="19"/>
      <c r="AM180" s="19"/>
      <c r="AN180" s="19"/>
      <c r="AO180" s="19"/>
    </row>
    <row r="181" spans="5:41" x14ac:dyDescent="0.2">
      <c r="E181" s="9"/>
      <c r="AF181" s="19"/>
      <c r="AK181" s="19"/>
      <c r="AL181" s="19"/>
      <c r="AM181" s="19"/>
      <c r="AN181" s="19"/>
      <c r="AO181" s="19"/>
    </row>
    <row r="182" spans="5:41" x14ac:dyDescent="0.2">
      <c r="E182" s="9"/>
      <c r="AF182" s="19"/>
      <c r="AK182" s="19"/>
      <c r="AL182" s="19"/>
      <c r="AM182" s="19"/>
      <c r="AN182" s="19"/>
      <c r="AO182" s="19"/>
    </row>
    <row r="183" spans="5:41" x14ac:dyDescent="0.2">
      <c r="E183" s="9"/>
      <c r="AF183" s="19"/>
      <c r="AK183" s="19"/>
      <c r="AL183" s="19"/>
      <c r="AM183" s="19"/>
      <c r="AN183" s="19"/>
      <c r="AO183" s="19"/>
    </row>
    <row r="184" spans="5:41" x14ac:dyDescent="0.2">
      <c r="E184" s="9"/>
      <c r="AF184" s="19"/>
      <c r="AK184" s="19"/>
      <c r="AL184" s="19"/>
      <c r="AM184" s="19"/>
      <c r="AN184" s="19"/>
      <c r="AO184" s="19"/>
    </row>
    <row r="185" spans="5:41" x14ac:dyDescent="0.2">
      <c r="E185" s="9"/>
      <c r="AF185" s="19"/>
      <c r="AK185" s="19"/>
      <c r="AL185" s="19"/>
      <c r="AM185" s="19"/>
      <c r="AN185" s="19"/>
      <c r="AO185" s="19"/>
    </row>
    <row r="186" spans="5:41" x14ac:dyDescent="0.2">
      <c r="E186" s="9"/>
      <c r="AF186" s="19"/>
      <c r="AK186" s="19"/>
      <c r="AL186" s="19"/>
      <c r="AM186" s="19"/>
      <c r="AN186" s="19"/>
      <c r="AO186" s="19"/>
    </row>
    <row r="187" spans="5:41" x14ac:dyDescent="0.2">
      <c r="E187" s="9"/>
      <c r="AF187" s="19"/>
      <c r="AK187" s="19"/>
      <c r="AL187" s="19"/>
      <c r="AM187" s="19"/>
      <c r="AN187" s="19"/>
      <c r="AO187" s="19"/>
    </row>
    <row r="188" spans="5:41" x14ac:dyDescent="0.2">
      <c r="E188" s="9"/>
      <c r="AF188" s="19"/>
      <c r="AK188" s="19"/>
      <c r="AL188" s="19"/>
      <c r="AM188" s="19"/>
      <c r="AN188" s="19"/>
      <c r="AO188" s="19"/>
    </row>
    <row r="189" spans="5:41" x14ac:dyDescent="0.2">
      <c r="E189" s="9"/>
      <c r="AF189" s="19"/>
      <c r="AK189" s="19"/>
      <c r="AL189" s="19"/>
      <c r="AM189" s="19"/>
      <c r="AN189" s="19"/>
      <c r="AO189" s="19"/>
    </row>
    <row r="190" spans="5:41" x14ac:dyDescent="0.2">
      <c r="E190" s="9"/>
      <c r="AF190" s="19"/>
      <c r="AK190" s="19"/>
      <c r="AL190" s="19"/>
      <c r="AM190" s="19"/>
      <c r="AN190" s="19"/>
      <c r="AO190" s="19"/>
    </row>
    <row r="191" spans="5:41" x14ac:dyDescent="0.2">
      <c r="E191" s="9"/>
      <c r="AF191" s="19"/>
      <c r="AK191" s="19"/>
      <c r="AL191" s="19"/>
      <c r="AM191" s="19"/>
      <c r="AN191" s="19"/>
      <c r="AO191" s="19"/>
    </row>
    <row r="192" spans="5:41" x14ac:dyDescent="0.2">
      <c r="E192" s="9"/>
      <c r="AF192" s="19"/>
      <c r="AK192" s="19"/>
      <c r="AL192" s="19"/>
      <c r="AM192" s="19"/>
      <c r="AN192" s="19"/>
      <c r="AO192" s="19"/>
    </row>
    <row r="193" spans="5:41" x14ac:dyDescent="0.2">
      <c r="E193" s="9"/>
      <c r="AF193" s="19"/>
      <c r="AK193" s="19"/>
      <c r="AL193" s="19"/>
      <c r="AM193" s="19"/>
      <c r="AN193" s="19"/>
      <c r="AO193" s="19"/>
    </row>
    <row r="194" spans="5:41" x14ac:dyDescent="0.2">
      <c r="E194" s="9"/>
      <c r="AF194" s="19"/>
      <c r="AK194" s="19"/>
      <c r="AL194" s="19"/>
      <c r="AM194" s="19"/>
      <c r="AN194" s="19"/>
      <c r="AO194" s="19"/>
    </row>
    <row r="195" spans="5:41" x14ac:dyDescent="0.2">
      <c r="E195" s="9"/>
      <c r="AF195" s="19"/>
      <c r="AK195" s="19"/>
      <c r="AL195" s="19"/>
      <c r="AM195" s="19"/>
      <c r="AN195" s="19"/>
      <c r="AO195" s="19"/>
    </row>
    <row r="196" spans="5:41" x14ac:dyDescent="0.2">
      <c r="E196" s="9"/>
      <c r="AF196" s="19"/>
      <c r="AK196" s="19"/>
      <c r="AL196" s="19"/>
      <c r="AM196" s="19"/>
      <c r="AN196" s="19"/>
      <c r="AO196" s="19"/>
    </row>
    <row r="197" spans="5:41" x14ac:dyDescent="0.2">
      <c r="E197" s="9"/>
      <c r="AF197" s="19"/>
      <c r="AK197" s="19"/>
      <c r="AL197" s="19"/>
      <c r="AM197" s="19"/>
      <c r="AN197" s="19"/>
      <c r="AO197" s="19"/>
    </row>
    <row r="198" spans="5:41" x14ac:dyDescent="0.2">
      <c r="E198" s="9"/>
      <c r="AF198" s="19"/>
      <c r="AK198" s="19"/>
      <c r="AL198" s="19"/>
      <c r="AM198" s="19"/>
      <c r="AN198" s="19"/>
      <c r="AO198" s="19"/>
    </row>
    <row r="199" spans="5:41" x14ac:dyDescent="0.2">
      <c r="E199" s="9"/>
      <c r="AF199" s="19"/>
      <c r="AK199" s="19"/>
      <c r="AL199" s="19"/>
      <c r="AM199" s="19"/>
      <c r="AN199" s="19"/>
      <c r="AO199" s="19"/>
    </row>
    <row r="200" spans="5:41" x14ac:dyDescent="0.2">
      <c r="E200" s="9"/>
      <c r="AF200" s="19"/>
      <c r="AK200" s="19"/>
      <c r="AL200" s="19"/>
      <c r="AM200" s="19"/>
      <c r="AN200" s="19"/>
      <c r="AO200" s="19"/>
    </row>
    <row r="201" spans="5:41" x14ac:dyDescent="0.2">
      <c r="E201" s="9"/>
      <c r="AF201" s="19"/>
      <c r="AK201" s="19"/>
      <c r="AL201" s="19"/>
      <c r="AM201" s="19"/>
      <c r="AN201" s="19"/>
      <c r="AO201" s="19"/>
    </row>
    <row r="202" spans="5:41" x14ac:dyDescent="0.2">
      <c r="E202" s="9"/>
      <c r="AF202" s="19"/>
      <c r="AK202" s="19"/>
      <c r="AL202" s="19"/>
      <c r="AM202" s="19"/>
      <c r="AN202" s="19"/>
      <c r="AO202" s="19"/>
    </row>
    <row r="203" spans="5:41" x14ac:dyDescent="0.2">
      <c r="E203" s="9"/>
      <c r="AF203" s="19"/>
      <c r="AK203" s="19"/>
      <c r="AL203" s="19"/>
      <c r="AM203" s="19"/>
      <c r="AN203" s="19"/>
      <c r="AO203" s="19"/>
    </row>
    <row r="204" spans="5:41" x14ac:dyDescent="0.2">
      <c r="E204" s="9"/>
      <c r="AF204" s="19"/>
      <c r="AK204" s="19"/>
      <c r="AL204" s="19"/>
      <c r="AM204" s="19"/>
      <c r="AN204" s="19"/>
      <c r="AO204" s="19"/>
    </row>
    <row r="205" spans="5:41" x14ac:dyDescent="0.2">
      <c r="E205" s="9"/>
      <c r="AF205" s="19"/>
      <c r="AK205" s="19"/>
      <c r="AL205" s="19"/>
      <c r="AM205" s="19"/>
      <c r="AN205" s="19"/>
      <c r="AO205" s="19"/>
    </row>
    <row r="206" spans="5:41" x14ac:dyDescent="0.2">
      <c r="E206" s="9"/>
      <c r="AF206" s="19"/>
      <c r="AK206" s="19"/>
      <c r="AL206" s="19"/>
      <c r="AM206" s="19"/>
      <c r="AN206" s="19"/>
      <c r="AO206" s="19"/>
    </row>
    <row r="207" spans="5:41" x14ac:dyDescent="0.2">
      <c r="E207" s="9"/>
      <c r="AF207" s="19"/>
      <c r="AK207" s="19"/>
      <c r="AL207" s="19"/>
      <c r="AM207" s="19"/>
      <c r="AN207" s="19"/>
      <c r="AO207" s="19"/>
    </row>
    <row r="208" spans="5:41" x14ac:dyDescent="0.2">
      <c r="E208" s="9"/>
      <c r="AF208" s="19"/>
      <c r="AK208" s="19"/>
      <c r="AL208" s="19"/>
      <c r="AM208" s="19"/>
      <c r="AN208" s="19"/>
      <c r="AO208" s="19"/>
    </row>
    <row r="209" spans="5:41" x14ac:dyDescent="0.2">
      <c r="E209" s="9"/>
      <c r="AF209" s="19"/>
      <c r="AK209" s="19"/>
      <c r="AL209" s="19"/>
      <c r="AM209" s="19"/>
      <c r="AN209" s="19"/>
      <c r="AO209" s="19"/>
    </row>
    <row r="210" spans="5:41" x14ac:dyDescent="0.2">
      <c r="E210" s="9"/>
      <c r="AF210" s="19"/>
      <c r="AK210" s="19"/>
      <c r="AL210" s="19"/>
      <c r="AM210" s="19"/>
      <c r="AN210" s="19"/>
      <c r="AO210" s="19"/>
    </row>
    <row r="211" spans="5:41" x14ac:dyDescent="0.2">
      <c r="E211" s="9"/>
      <c r="AF211" s="19"/>
      <c r="AK211" s="19"/>
      <c r="AL211" s="19"/>
      <c r="AM211" s="19"/>
      <c r="AN211" s="19"/>
      <c r="AO211" s="19"/>
    </row>
    <row r="212" spans="5:41" x14ac:dyDescent="0.2">
      <c r="E212" s="9"/>
      <c r="AF212" s="19"/>
      <c r="AK212" s="19"/>
      <c r="AL212" s="19"/>
      <c r="AM212" s="19"/>
      <c r="AN212" s="19"/>
      <c r="AO212" s="19"/>
    </row>
    <row r="213" spans="5:41" x14ac:dyDescent="0.2">
      <c r="E213" s="9"/>
      <c r="AF213" s="19"/>
      <c r="AK213" s="19"/>
      <c r="AL213" s="19"/>
      <c r="AM213" s="19"/>
      <c r="AN213" s="19"/>
      <c r="AO213" s="19"/>
    </row>
    <row r="214" spans="5:41" x14ac:dyDescent="0.2">
      <c r="E214" s="9"/>
      <c r="AF214" s="19"/>
      <c r="AK214" s="19"/>
      <c r="AL214" s="19"/>
      <c r="AM214" s="19"/>
      <c r="AN214" s="19"/>
      <c r="AO214" s="19"/>
    </row>
    <row r="215" spans="5:41" x14ac:dyDescent="0.2">
      <c r="E215" s="9"/>
      <c r="AF215" s="19"/>
      <c r="AK215" s="19"/>
      <c r="AL215" s="19"/>
      <c r="AM215" s="19"/>
      <c r="AN215" s="19"/>
      <c r="AO215" s="19"/>
    </row>
    <row r="216" spans="5:41" x14ac:dyDescent="0.2">
      <c r="E216" s="9"/>
      <c r="AF216" s="19"/>
      <c r="AK216" s="19"/>
      <c r="AL216" s="19"/>
      <c r="AM216" s="19"/>
      <c r="AN216" s="19"/>
      <c r="AO216" s="19"/>
    </row>
    <row r="217" spans="5:41" x14ac:dyDescent="0.2">
      <c r="E217" s="9"/>
      <c r="AF217" s="19"/>
      <c r="AK217" s="19"/>
      <c r="AL217" s="19"/>
      <c r="AM217" s="19"/>
      <c r="AN217" s="19"/>
      <c r="AO217" s="19"/>
    </row>
    <row r="218" spans="5:41" x14ac:dyDescent="0.2">
      <c r="E218" s="9"/>
      <c r="AF218" s="19"/>
      <c r="AK218" s="19"/>
      <c r="AL218" s="19"/>
      <c r="AM218" s="19"/>
      <c r="AN218" s="19"/>
      <c r="AO218" s="19"/>
    </row>
    <row r="219" spans="5:41" x14ac:dyDescent="0.2">
      <c r="E219" s="9"/>
      <c r="AF219" s="19"/>
      <c r="AK219" s="19"/>
      <c r="AL219" s="19"/>
      <c r="AM219" s="19"/>
      <c r="AN219" s="19"/>
      <c r="AO219" s="19"/>
    </row>
    <row r="220" spans="5:41" x14ac:dyDescent="0.2">
      <c r="E220" s="9"/>
      <c r="AF220" s="19"/>
      <c r="AK220" s="19"/>
      <c r="AL220" s="19"/>
      <c r="AM220" s="19"/>
      <c r="AN220" s="19"/>
      <c r="AO220" s="19"/>
    </row>
    <row r="221" spans="5:41" x14ac:dyDescent="0.2">
      <c r="E221" s="9"/>
      <c r="AF221" s="19"/>
      <c r="AK221" s="19"/>
      <c r="AL221" s="19"/>
      <c r="AM221" s="19"/>
      <c r="AN221" s="19"/>
      <c r="AO221" s="19"/>
    </row>
    <row r="222" spans="5:41" x14ac:dyDescent="0.2">
      <c r="E222" s="9"/>
      <c r="AF222" s="19"/>
      <c r="AK222" s="19"/>
      <c r="AL222" s="19"/>
      <c r="AM222" s="19"/>
      <c r="AN222" s="19"/>
      <c r="AO222" s="19"/>
    </row>
    <row r="223" spans="5:41" x14ac:dyDescent="0.2">
      <c r="E223" s="9"/>
      <c r="AF223" s="19"/>
      <c r="AK223" s="19"/>
      <c r="AL223" s="19"/>
      <c r="AM223" s="19"/>
      <c r="AN223" s="19"/>
      <c r="AO223" s="19"/>
    </row>
    <row r="224" spans="5:41" x14ac:dyDescent="0.2">
      <c r="E224" s="9"/>
      <c r="AF224" s="19"/>
      <c r="AK224" s="19"/>
      <c r="AL224" s="19"/>
      <c r="AM224" s="19"/>
      <c r="AN224" s="19"/>
      <c r="AO224" s="19"/>
    </row>
    <row r="225" spans="5:41" x14ac:dyDescent="0.2">
      <c r="E225" s="9"/>
      <c r="AF225" s="19"/>
      <c r="AK225" s="19"/>
      <c r="AL225" s="19"/>
      <c r="AM225" s="19"/>
      <c r="AN225" s="19"/>
      <c r="AO225" s="19"/>
    </row>
    <row r="226" spans="5:41" x14ac:dyDescent="0.2">
      <c r="E226" s="9"/>
      <c r="AF226" s="19"/>
      <c r="AK226" s="19"/>
      <c r="AL226" s="19"/>
      <c r="AM226" s="19"/>
      <c r="AN226" s="19"/>
      <c r="AO226" s="19"/>
    </row>
    <row r="227" spans="5:41" x14ac:dyDescent="0.2">
      <c r="E227" s="9"/>
      <c r="AF227" s="19"/>
      <c r="AK227" s="19"/>
      <c r="AL227" s="19"/>
      <c r="AM227" s="19"/>
      <c r="AN227" s="19"/>
      <c r="AO227" s="19"/>
    </row>
    <row r="228" spans="5:41" x14ac:dyDescent="0.2">
      <c r="E228" s="9"/>
      <c r="AF228" s="19"/>
      <c r="AK228" s="19"/>
      <c r="AL228" s="19"/>
      <c r="AM228" s="19"/>
      <c r="AN228" s="19"/>
      <c r="AO228" s="19"/>
    </row>
    <row r="229" spans="5:41" x14ac:dyDescent="0.2">
      <c r="E229" s="9"/>
      <c r="AF229" s="19"/>
      <c r="AK229" s="19"/>
      <c r="AL229" s="19"/>
      <c r="AM229" s="19"/>
      <c r="AN229" s="19"/>
      <c r="AO229" s="19"/>
    </row>
    <row r="230" spans="5:41" x14ac:dyDescent="0.2">
      <c r="E230" s="9"/>
      <c r="AF230" s="19"/>
      <c r="AK230" s="19"/>
      <c r="AL230" s="19"/>
      <c r="AM230" s="19"/>
      <c r="AN230" s="19"/>
      <c r="AO230" s="19"/>
    </row>
    <row r="231" spans="5:41" x14ac:dyDescent="0.2">
      <c r="E231" s="9"/>
      <c r="AF231" s="19"/>
      <c r="AK231" s="19"/>
      <c r="AL231" s="19"/>
      <c r="AM231" s="19"/>
      <c r="AN231" s="19"/>
      <c r="AO231" s="19"/>
    </row>
    <row r="232" spans="5:41" x14ac:dyDescent="0.2">
      <c r="E232" s="9"/>
      <c r="AF232" s="19"/>
      <c r="AK232" s="19"/>
      <c r="AL232" s="19"/>
      <c r="AM232" s="19"/>
      <c r="AN232" s="19"/>
      <c r="AO232" s="19"/>
    </row>
    <row r="233" spans="5:41" x14ac:dyDescent="0.2">
      <c r="E233" s="9"/>
      <c r="AF233" s="19"/>
      <c r="AK233" s="19"/>
      <c r="AL233" s="19"/>
      <c r="AM233" s="19"/>
      <c r="AN233" s="19"/>
      <c r="AO233" s="19"/>
    </row>
    <row r="234" spans="5:41" x14ac:dyDescent="0.2">
      <c r="E234" s="9"/>
      <c r="AF234" s="19"/>
      <c r="AK234" s="19"/>
      <c r="AL234" s="19"/>
      <c r="AM234" s="19"/>
      <c r="AN234" s="19"/>
      <c r="AO234" s="19"/>
    </row>
    <row r="235" spans="5:41" x14ac:dyDescent="0.2">
      <c r="E235" s="9"/>
      <c r="AF235" s="19"/>
      <c r="AK235" s="19"/>
      <c r="AL235" s="19"/>
      <c r="AM235" s="19"/>
      <c r="AN235" s="19"/>
      <c r="AO235" s="19"/>
    </row>
    <row r="236" spans="5:41" x14ac:dyDescent="0.2">
      <c r="E236" s="9"/>
      <c r="AF236" s="19"/>
      <c r="AK236" s="19"/>
      <c r="AL236" s="19"/>
      <c r="AM236" s="19"/>
      <c r="AN236" s="19"/>
      <c r="AO236" s="19"/>
    </row>
    <row r="237" spans="5:41" x14ac:dyDescent="0.2">
      <c r="E237" s="9"/>
      <c r="AF237" s="19"/>
      <c r="AK237" s="19"/>
      <c r="AL237" s="19"/>
      <c r="AM237" s="19"/>
      <c r="AN237" s="19"/>
      <c r="AO237" s="19"/>
    </row>
    <row r="238" spans="5:41" x14ac:dyDescent="0.2">
      <c r="E238" s="9"/>
      <c r="AF238" s="19"/>
      <c r="AK238" s="19"/>
      <c r="AL238" s="19"/>
      <c r="AM238" s="19"/>
      <c r="AN238" s="19"/>
      <c r="AO238" s="19"/>
    </row>
    <row r="239" spans="5:41" x14ac:dyDescent="0.2">
      <c r="E239" s="9"/>
      <c r="AF239" s="19"/>
      <c r="AK239" s="19"/>
      <c r="AL239" s="19"/>
      <c r="AM239" s="19"/>
      <c r="AN239" s="19"/>
      <c r="AO239" s="19"/>
    </row>
    <row r="240" spans="5:41" x14ac:dyDescent="0.2">
      <c r="E240" s="9"/>
      <c r="AF240" s="19"/>
      <c r="AK240" s="19"/>
      <c r="AL240" s="19"/>
      <c r="AM240" s="19"/>
      <c r="AN240" s="19"/>
      <c r="AO240" s="19"/>
    </row>
    <row r="241" spans="5:41" x14ac:dyDescent="0.2">
      <c r="E241" s="9"/>
      <c r="AF241" s="19"/>
      <c r="AK241" s="19"/>
      <c r="AL241" s="19"/>
      <c r="AM241" s="19"/>
      <c r="AN241" s="19"/>
      <c r="AO241" s="19"/>
    </row>
    <row r="242" spans="5:41" x14ac:dyDescent="0.2">
      <c r="E242" s="9"/>
      <c r="AF242" s="19"/>
      <c r="AK242" s="19"/>
      <c r="AL242" s="19"/>
      <c r="AM242" s="19"/>
      <c r="AN242" s="19"/>
      <c r="AO242" s="19"/>
    </row>
    <row r="243" spans="5:41" x14ac:dyDescent="0.2">
      <c r="E243" s="9"/>
      <c r="AF243" s="19"/>
      <c r="AK243" s="19"/>
      <c r="AL243" s="19"/>
      <c r="AM243" s="19"/>
      <c r="AN243" s="19"/>
      <c r="AO243" s="19"/>
    </row>
    <row r="244" spans="5:41" x14ac:dyDescent="0.2">
      <c r="E244" s="9"/>
      <c r="AF244" s="19"/>
      <c r="AK244" s="19"/>
      <c r="AL244" s="19"/>
      <c r="AM244" s="19"/>
      <c r="AN244" s="19"/>
      <c r="AO244" s="19"/>
    </row>
    <row r="245" spans="5:41" x14ac:dyDescent="0.2">
      <c r="E245" s="9"/>
      <c r="AF245" s="19"/>
      <c r="AK245" s="19"/>
      <c r="AL245" s="19"/>
      <c r="AM245" s="19"/>
      <c r="AN245" s="19"/>
      <c r="AO245" s="19"/>
    </row>
    <row r="246" spans="5:41" x14ac:dyDescent="0.2">
      <c r="E246" s="9"/>
      <c r="AF246" s="19"/>
      <c r="AK246" s="19"/>
      <c r="AL246" s="19"/>
      <c r="AM246" s="19"/>
      <c r="AN246" s="19"/>
      <c r="AO246" s="19"/>
    </row>
    <row r="247" spans="5:41" x14ac:dyDescent="0.2">
      <c r="E247" s="9"/>
      <c r="AF247" s="19"/>
      <c r="AK247" s="19"/>
      <c r="AL247" s="19"/>
      <c r="AM247" s="19"/>
      <c r="AN247" s="19"/>
      <c r="AO247" s="19"/>
    </row>
    <row r="248" spans="5:41" x14ac:dyDescent="0.2">
      <c r="E248" s="9"/>
      <c r="AF248" s="19"/>
      <c r="AK248" s="19"/>
      <c r="AL248" s="19"/>
      <c r="AM248" s="19"/>
      <c r="AN248" s="19"/>
      <c r="AO248" s="19"/>
    </row>
    <row r="249" spans="5:41" x14ac:dyDescent="0.2">
      <c r="E249" s="9"/>
      <c r="AF249" s="19"/>
      <c r="AK249" s="19"/>
      <c r="AL249" s="19"/>
      <c r="AM249" s="19"/>
      <c r="AN249" s="19"/>
      <c r="AO249" s="19"/>
    </row>
    <row r="250" spans="5:41" x14ac:dyDescent="0.2">
      <c r="E250" s="9"/>
      <c r="AF250" s="19"/>
      <c r="AK250" s="19"/>
      <c r="AL250" s="19"/>
      <c r="AM250" s="19"/>
      <c r="AN250" s="19"/>
      <c r="AO250" s="19"/>
    </row>
    <row r="251" spans="5:41" x14ac:dyDescent="0.2">
      <c r="E251" s="9"/>
      <c r="AF251" s="19"/>
      <c r="AK251" s="19"/>
      <c r="AL251" s="19"/>
      <c r="AM251" s="19"/>
      <c r="AN251" s="19"/>
      <c r="AO251" s="19"/>
    </row>
    <row r="252" spans="5:41" x14ac:dyDescent="0.2">
      <c r="E252" s="9"/>
      <c r="AF252" s="19"/>
      <c r="AK252" s="19"/>
      <c r="AL252" s="19"/>
      <c r="AM252" s="19"/>
      <c r="AN252" s="19"/>
      <c r="AO252" s="19"/>
    </row>
    <row r="253" spans="5:41" x14ac:dyDescent="0.2">
      <c r="E253" s="9"/>
      <c r="AF253" s="19"/>
      <c r="AK253" s="19"/>
      <c r="AL253" s="19"/>
      <c r="AM253" s="19"/>
      <c r="AN253" s="19"/>
      <c r="AO253" s="19"/>
    </row>
    <row r="254" spans="5:41" x14ac:dyDescent="0.2">
      <c r="E254" s="9"/>
      <c r="AF254" s="19"/>
      <c r="AK254" s="19"/>
      <c r="AL254" s="19"/>
      <c r="AM254" s="19"/>
      <c r="AN254" s="19"/>
      <c r="AO254" s="19"/>
    </row>
    <row r="255" spans="5:41" x14ac:dyDescent="0.2">
      <c r="E255" s="9"/>
      <c r="AF255" s="19"/>
      <c r="AK255" s="19"/>
      <c r="AL255" s="19"/>
      <c r="AM255" s="19"/>
      <c r="AN255" s="19"/>
      <c r="AO255" s="19"/>
    </row>
    <row r="256" spans="5:41" x14ac:dyDescent="0.2">
      <c r="E256" s="9"/>
      <c r="AF256" s="19"/>
      <c r="AK256" s="19"/>
      <c r="AL256" s="19"/>
      <c r="AM256" s="19"/>
      <c r="AN256" s="19"/>
      <c r="AO256" s="19"/>
    </row>
    <row r="257" spans="5:41" x14ac:dyDescent="0.2">
      <c r="E257" s="9"/>
      <c r="AF257" s="19"/>
      <c r="AK257" s="19"/>
      <c r="AL257" s="19"/>
      <c r="AM257" s="19"/>
      <c r="AN257" s="19"/>
      <c r="AO257" s="19"/>
    </row>
    <row r="258" spans="5:41" x14ac:dyDescent="0.2">
      <c r="E258" s="9"/>
      <c r="AF258" s="19"/>
      <c r="AK258" s="19"/>
      <c r="AL258" s="19"/>
      <c r="AM258" s="19"/>
      <c r="AN258" s="19"/>
      <c r="AO258" s="19"/>
    </row>
    <row r="259" spans="5:41" x14ac:dyDescent="0.2">
      <c r="E259" s="9"/>
      <c r="AF259" s="19"/>
      <c r="AK259" s="19"/>
      <c r="AL259" s="19"/>
      <c r="AM259" s="19"/>
      <c r="AN259" s="19"/>
      <c r="AO259" s="19"/>
    </row>
    <row r="260" spans="5:41" x14ac:dyDescent="0.2">
      <c r="E260" s="9"/>
      <c r="AF260" s="19"/>
      <c r="AK260" s="19"/>
      <c r="AL260" s="19"/>
      <c r="AM260" s="19"/>
      <c r="AN260" s="19"/>
      <c r="AO260" s="19"/>
    </row>
    <row r="261" spans="5:41" x14ac:dyDescent="0.2">
      <c r="E261" s="9"/>
      <c r="AF261" s="19"/>
      <c r="AK261" s="19"/>
      <c r="AL261" s="19"/>
      <c r="AM261" s="19"/>
      <c r="AN261" s="19"/>
      <c r="AO261" s="19"/>
    </row>
    <row r="262" spans="5:41" x14ac:dyDescent="0.2">
      <c r="E262" s="9"/>
      <c r="AF262" s="19"/>
      <c r="AK262" s="19"/>
      <c r="AL262" s="19"/>
      <c r="AM262" s="19"/>
      <c r="AN262" s="19"/>
      <c r="AO262" s="19"/>
    </row>
    <row r="263" spans="5:41" x14ac:dyDescent="0.2">
      <c r="E263" s="9"/>
      <c r="AF263" s="19"/>
      <c r="AK263" s="19"/>
      <c r="AL263" s="19"/>
      <c r="AM263" s="19"/>
      <c r="AN263" s="19"/>
      <c r="AO263" s="19"/>
    </row>
    <row r="264" spans="5:41" x14ac:dyDescent="0.2">
      <c r="E264" s="9"/>
      <c r="AF264" s="19"/>
      <c r="AK264" s="19"/>
      <c r="AL264" s="19"/>
      <c r="AM264" s="19"/>
      <c r="AN264" s="19"/>
      <c r="AO264" s="19"/>
    </row>
    <row r="265" spans="5:41" x14ac:dyDescent="0.2">
      <c r="E265" s="9"/>
      <c r="AF265" s="19"/>
      <c r="AK265" s="19"/>
      <c r="AL265" s="19"/>
      <c r="AM265" s="19"/>
      <c r="AN265" s="19"/>
      <c r="AO265" s="19"/>
    </row>
    <row r="266" spans="5:41" x14ac:dyDescent="0.2">
      <c r="E266" s="9"/>
      <c r="AF266" s="19"/>
      <c r="AK266" s="19"/>
      <c r="AL266" s="19"/>
      <c r="AM266" s="19"/>
      <c r="AN266" s="19"/>
      <c r="AO266" s="19"/>
    </row>
    <row r="267" spans="5:41" x14ac:dyDescent="0.2">
      <c r="E267" s="9"/>
      <c r="AF267" s="19"/>
      <c r="AK267" s="19"/>
      <c r="AL267" s="19"/>
      <c r="AM267" s="19"/>
      <c r="AN267" s="19"/>
      <c r="AO267" s="19"/>
    </row>
    <row r="268" spans="5:41" x14ac:dyDescent="0.2">
      <c r="E268" s="9"/>
      <c r="AF268" s="19"/>
      <c r="AK268" s="19"/>
      <c r="AL268" s="19"/>
      <c r="AM268" s="19"/>
      <c r="AN268" s="19"/>
      <c r="AO268" s="19"/>
    </row>
    <row r="269" spans="5:41" x14ac:dyDescent="0.2">
      <c r="E269" s="9"/>
      <c r="AF269" s="19"/>
      <c r="AK269" s="19"/>
      <c r="AL269" s="19"/>
      <c r="AM269" s="19"/>
      <c r="AN269" s="19"/>
      <c r="AO269" s="19"/>
    </row>
    <row r="270" spans="5:41" x14ac:dyDescent="0.2">
      <c r="E270" s="9"/>
      <c r="AF270" s="19"/>
      <c r="AK270" s="19"/>
      <c r="AL270" s="19"/>
      <c r="AM270" s="19"/>
      <c r="AN270" s="19"/>
      <c r="AO270" s="19"/>
    </row>
    <row r="271" spans="5:41" x14ac:dyDescent="0.2">
      <c r="E271" s="9"/>
      <c r="AF271" s="19"/>
      <c r="AK271" s="19"/>
      <c r="AL271" s="19"/>
      <c r="AM271" s="19"/>
      <c r="AN271" s="19"/>
      <c r="AO271" s="19"/>
    </row>
    <row r="272" spans="5:41" x14ac:dyDescent="0.2">
      <c r="E272" s="9"/>
      <c r="AF272" s="19"/>
      <c r="AK272" s="19"/>
      <c r="AL272" s="19"/>
      <c r="AM272" s="19"/>
      <c r="AN272" s="19"/>
      <c r="AO272" s="19"/>
    </row>
    <row r="273" spans="5:41" x14ac:dyDescent="0.2">
      <c r="E273" s="9"/>
      <c r="AF273" s="19"/>
      <c r="AK273" s="19"/>
      <c r="AL273" s="19"/>
      <c r="AM273" s="19"/>
      <c r="AN273" s="19"/>
      <c r="AO273" s="19"/>
    </row>
    <row r="274" spans="5:41" x14ac:dyDescent="0.2">
      <c r="E274" s="9"/>
      <c r="AF274" s="19"/>
      <c r="AK274" s="19"/>
      <c r="AL274" s="19"/>
      <c r="AM274" s="19"/>
      <c r="AN274" s="19"/>
      <c r="AO274" s="19"/>
    </row>
    <row r="275" spans="5:41" x14ac:dyDescent="0.2">
      <c r="E275" s="9"/>
      <c r="AF275" s="19"/>
      <c r="AK275" s="19"/>
      <c r="AL275" s="19"/>
      <c r="AM275" s="19"/>
      <c r="AN275" s="19"/>
      <c r="AO275" s="19"/>
    </row>
    <row r="276" spans="5:41" x14ac:dyDescent="0.2">
      <c r="E276" s="9"/>
      <c r="AF276" s="19"/>
      <c r="AK276" s="19"/>
      <c r="AL276" s="19"/>
      <c r="AM276" s="19"/>
      <c r="AN276" s="19"/>
      <c r="AO276" s="19"/>
    </row>
    <row r="277" spans="5:41" x14ac:dyDescent="0.2">
      <c r="E277" s="9"/>
      <c r="AF277" s="19"/>
      <c r="AK277" s="19"/>
      <c r="AL277" s="19"/>
      <c r="AM277" s="19"/>
      <c r="AN277" s="19"/>
      <c r="AO277" s="19"/>
    </row>
    <row r="278" spans="5:41" x14ac:dyDescent="0.2">
      <c r="E278" s="9"/>
      <c r="AF278" s="19"/>
      <c r="AK278" s="19"/>
      <c r="AL278" s="19"/>
      <c r="AM278" s="19"/>
      <c r="AN278" s="19"/>
      <c r="AO278" s="19"/>
    </row>
    <row r="279" spans="5:41" x14ac:dyDescent="0.2">
      <c r="E279" s="9"/>
      <c r="AF279" s="19"/>
      <c r="AK279" s="19"/>
      <c r="AL279" s="19"/>
      <c r="AM279" s="19"/>
      <c r="AN279" s="19"/>
      <c r="AO279" s="19"/>
    </row>
    <row r="280" spans="5:41" x14ac:dyDescent="0.2">
      <c r="E280" s="9"/>
      <c r="AF280" s="19"/>
      <c r="AK280" s="19"/>
      <c r="AL280" s="19"/>
      <c r="AM280" s="19"/>
      <c r="AN280" s="19"/>
      <c r="AO280" s="19"/>
    </row>
    <row r="281" spans="5:41" x14ac:dyDescent="0.2">
      <c r="E281" s="9"/>
      <c r="AF281" s="19"/>
      <c r="AK281" s="19"/>
      <c r="AL281" s="19"/>
      <c r="AM281" s="19"/>
      <c r="AN281" s="19"/>
      <c r="AO281" s="19"/>
    </row>
    <row r="282" spans="5:41" x14ac:dyDescent="0.2">
      <c r="E282" s="9"/>
      <c r="AF282" s="19"/>
      <c r="AK282" s="19"/>
      <c r="AL282" s="19"/>
      <c r="AM282" s="19"/>
      <c r="AN282" s="19"/>
      <c r="AO282" s="19"/>
    </row>
    <row r="283" spans="5:41" x14ac:dyDescent="0.2">
      <c r="E283" s="9"/>
      <c r="AF283" s="19"/>
      <c r="AK283" s="19"/>
      <c r="AL283" s="19"/>
      <c r="AM283" s="19"/>
      <c r="AN283" s="19"/>
      <c r="AO283" s="19"/>
    </row>
    <row r="284" spans="5:41" x14ac:dyDescent="0.2">
      <c r="E284" s="9"/>
      <c r="AF284" s="19"/>
      <c r="AK284" s="19"/>
      <c r="AL284" s="19"/>
      <c r="AM284" s="19"/>
      <c r="AN284" s="19"/>
      <c r="AO284" s="19"/>
    </row>
    <row r="285" spans="5:41" x14ac:dyDescent="0.2">
      <c r="E285" s="9"/>
      <c r="AF285" s="19"/>
      <c r="AK285" s="19"/>
      <c r="AL285" s="19"/>
      <c r="AM285" s="19"/>
      <c r="AN285" s="19"/>
      <c r="AO285" s="19"/>
    </row>
    <row r="286" spans="5:41" x14ac:dyDescent="0.2">
      <c r="E286" s="9"/>
      <c r="AF286" s="19"/>
      <c r="AK286" s="19"/>
      <c r="AL286" s="19"/>
      <c r="AM286" s="19"/>
      <c r="AN286" s="19"/>
      <c r="AO286" s="19"/>
    </row>
  </sheetData>
  <phoneticPr fontId="64" type="noConversion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topLeftCell="A49" workbookViewId="0">
      <selection activeCell="B8" sqref="B8"/>
    </sheetView>
  </sheetViews>
  <sheetFormatPr baseColWidth="10" defaultColWidth="11.19921875" defaultRowHeight="12.75" x14ac:dyDescent="0.2"/>
  <cols>
    <col min="1" max="1" width="33" style="2" customWidth="1"/>
    <col min="2" max="3" width="39" style="2" customWidth="1"/>
    <col min="4" max="4" width="39" style="36" customWidth="1"/>
    <col min="5" max="5" width="39" style="2" customWidth="1"/>
    <col min="6" max="16384" width="11.19921875" style="2"/>
  </cols>
  <sheetData>
    <row r="3" spans="1:5" x14ac:dyDescent="0.2">
      <c r="B3" s="31">
        <f>hi!C28</f>
        <v>1</v>
      </c>
    </row>
    <row r="7" spans="1:5" x14ac:dyDescent="0.2">
      <c r="A7" s="32" t="s">
        <v>31</v>
      </c>
    </row>
    <row r="8" spans="1:5" x14ac:dyDescent="0.2">
      <c r="B8" s="2" t="s">
        <v>158</v>
      </c>
      <c r="C8" s="2" t="s">
        <v>159</v>
      </c>
      <c r="D8" s="36" t="s">
        <v>160</v>
      </c>
      <c r="E8" s="2" t="s">
        <v>161</v>
      </c>
    </row>
    <row r="9" spans="1:5" x14ac:dyDescent="0.2">
      <c r="A9" s="31" t="str">
        <f>IF(B$3=1,B9,IF(B$3=2,C9,IF(B$3=3,D9,IF(B$3=4,E9,B9))))</f>
        <v>Index (1. Quartal 2008 = 100)</v>
      </c>
      <c r="B9" s="35" t="s">
        <v>3509</v>
      </c>
      <c r="C9" s="35" t="s">
        <v>3510</v>
      </c>
      <c r="D9" s="34" t="s">
        <v>3511</v>
      </c>
      <c r="E9" s="34" t="s">
        <v>3512</v>
      </c>
    </row>
    <row r="10" spans="1:5" x14ac:dyDescent="0.2">
      <c r="A10" s="31" t="str">
        <f>IF(B$3=1,B10,IF(B$3=2,C10,IF(B$3=3,D10,IF(B$3=4,E10,B10))))</f>
        <v>Quelle: Marktmietenindizes Fahrländer Partner.</v>
      </c>
      <c r="B10" s="35" t="s">
        <v>3500</v>
      </c>
      <c r="C10" s="35" t="s">
        <v>3499</v>
      </c>
      <c r="D10" s="34" t="s">
        <v>3501</v>
      </c>
      <c r="E10" s="34" t="s">
        <v>3502</v>
      </c>
    </row>
    <row r="11" spans="1:5" x14ac:dyDescent="0.2">
      <c r="A11" s="31" t="str">
        <f>IF(B$3=1,B11,IF(B$3=2,C11,IF(B$3=3,D11,IF(B$3=4,E11,B11))))</f>
        <v>Marktmietenindizes</v>
      </c>
      <c r="B11" s="49" t="s">
        <v>3574</v>
      </c>
      <c r="C11" s="49" t="s">
        <v>3571</v>
      </c>
      <c r="D11" s="34" t="s">
        <v>3572</v>
      </c>
      <c r="E11" s="34" t="s">
        <v>3573</v>
      </c>
    </row>
    <row r="12" spans="1:5" x14ac:dyDescent="0.2">
      <c r="A12" s="31" t="str">
        <f t="shared" ref="A12:A27" si="0">IF(B$3=1,B12,IF(B$3=2,C12,IF(B$3=3,D12,IF(B$3=4,E12,B12))))</f>
        <v>Datenstand:</v>
      </c>
      <c r="B12" s="35" t="s">
        <v>2</v>
      </c>
      <c r="C12" s="35" t="s">
        <v>66</v>
      </c>
      <c r="D12" s="34" t="s">
        <v>339</v>
      </c>
      <c r="E12" s="35" t="s">
        <v>455</v>
      </c>
    </row>
    <row r="13" spans="1:5" x14ac:dyDescent="0.2">
      <c r="A13" s="31" t="str">
        <f t="shared" si="0"/>
        <v>Methode:</v>
      </c>
      <c r="B13" s="35" t="s">
        <v>6</v>
      </c>
      <c r="C13" s="35" t="s">
        <v>44</v>
      </c>
      <c r="D13" s="34" t="s">
        <v>340</v>
      </c>
      <c r="E13" s="34" t="s">
        <v>333</v>
      </c>
    </row>
    <row r="14" spans="1:5" x14ac:dyDescent="0.2">
      <c r="A14" s="31" t="str">
        <f t="shared" si="0"/>
        <v>Transaktionsbasierte hedonische Preisindizes auf der Basis der indirekten Methode</v>
      </c>
      <c r="B14" s="35" t="s">
        <v>9</v>
      </c>
      <c r="C14" s="35" t="s">
        <v>68</v>
      </c>
      <c r="D14" s="34" t="s">
        <v>341</v>
      </c>
      <c r="E14" s="34" t="s">
        <v>456</v>
      </c>
    </row>
    <row r="15" spans="1:5" x14ac:dyDescent="0.2">
      <c r="A15" s="31" t="str">
        <f t="shared" si="0"/>
        <v>(quartalsweise Schätzgleichung) mit variablen hedonischen Preisen.</v>
      </c>
      <c r="B15" s="35" t="s">
        <v>10</v>
      </c>
      <c r="C15" s="35" t="s">
        <v>69</v>
      </c>
      <c r="D15" s="34" t="s">
        <v>342</v>
      </c>
      <c r="E15" s="34" t="s">
        <v>446</v>
      </c>
    </row>
    <row r="16" spans="1:5" x14ac:dyDescent="0.2">
      <c r="A16" s="31" t="str">
        <f t="shared" si="0"/>
        <v>Indexierung gewichtet aggregierter Marktwerte von Objekten mit konstanten Qualitäten.</v>
      </c>
      <c r="B16" s="35" t="s">
        <v>11</v>
      </c>
      <c r="C16" s="35" t="s">
        <v>65</v>
      </c>
      <c r="D16" s="34" t="s">
        <v>380</v>
      </c>
      <c r="E16" s="34" t="s">
        <v>457</v>
      </c>
    </row>
    <row r="17" spans="1:5" x14ac:dyDescent="0.2">
      <c r="A17" s="31" t="str">
        <f t="shared" si="0"/>
        <v>Die landesweiten und grossregionalen Indizes werden ungeglättet publiziert.</v>
      </c>
      <c r="B17" s="34" t="s">
        <v>470</v>
      </c>
      <c r="C17" s="34" t="s">
        <v>471</v>
      </c>
      <c r="D17" s="34" t="s">
        <v>472</v>
      </c>
      <c r="E17" s="34" t="s">
        <v>473</v>
      </c>
    </row>
    <row r="18" spans="1:5" x14ac:dyDescent="0.2">
      <c r="A18" s="31" t="str">
        <f t="shared" si="0"/>
        <v>Aggregate:</v>
      </c>
      <c r="B18" s="35" t="s">
        <v>7</v>
      </c>
      <c r="C18" s="35" t="s">
        <v>45</v>
      </c>
      <c r="D18" s="34" t="s">
        <v>343</v>
      </c>
      <c r="E18" s="34" t="s">
        <v>447</v>
      </c>
    </row>
    <row r="19" spans="1:5" x14ac:dyDescent="0.2">
      <c r="A19" s="31" t="str">
        <f t="shared" si="0"/>
        <v>Schweiz, FPRE-Regionen, Kantone</v>
      </c>
      <c r="B19" s="35" t="s">
        <v>401</v>
      </c>
      <c r="C19" s="35" t="s">
        <v>402</v>
      </c>
      <c r="D19" s="34" t="s">
        <v>403</v>
      </c>
      <c r="E19" s="34" t="s">
        <v>448</v>
      </c>
    </row>
    <row r="20" spans="1:5" x14ac:dyDescent="0.2">
      <c r="A20" s="31" t="str">
        <f t="shared" si="0"/>
        <v>(weitere Aggregate auf Anfrage).</v>
      </c>
      <c r="B20" s="35" t="s">
        <v>175</v>
      </c>
      <c r="C20" s="35" t="s">
        <v>176</v>
      </c>
      <c r="D20" s="34" t="s">
        <v>344</v>
      </c>
      <c r="E20" s="34" t="s">
        <v>449</v>
      </c>
    </row>
    <row r="21" spans="1:5" x14ac:dyDescent="0.2">
      <c r="A21" s="31" t="str">
        <f t="shared" si="0"/>
        <v>Die Aggregation erfolgt wertgewichtet.</v>
      </c>
      <c r="B21" s="35" t="s">
        <v>3526</v>
      </c>
      <c r="C21" s="35" t="s">
        <v>3521</v>
      </c>
      <c r="D21" s="34" t="s">
        <v>3522</v>
      </c>
      <c r="E21" s="34" t="s">
        <v>458</v>
      </c>
    </row>
    <row r="22" spans="1:5" x14ac:dyDescent="0.2">
      <c r="A22" s="31" t="str">
        <f t="shared" si="0"/>
        <v>Marktsegemente:</v>
      </c>
      <c r="B22" s="35" t="s">
        <v>3489</v>
      </c>
      <c r="C22" s="35" t="s">
        <v>177</v>
      </c>
      <c r="D22" s="34" t="s">
        <v>345</v>
      </c>
      <c r="E22" s="34" t="s">
        <v>388</v>
      </c>
    </row>
    <row r="23" spans="1:5" x14ac:dyDescent="0.2">
      <c r="A23" s="31" t="str">
        <f t="shared" si="0"/>
        <v>Literatur:</v>
      </c>
      <c r="B23" s="35" t="s">
        <v>8</v>
      </c>
      <c r="C23" s="35" t="s">
        <v>47</v>
      </c>
      <c r="D23" s="34" t="s">
        <v>346</v>
      </c>
      <c r="E23" s="34" t="s">
        <v>450</v>
      </c>
    </row>
    <row r="24" spans="1:5" x14ac:dyDescent="0.2">
      <c r="A24" s="31" t="str">
        <f t="shared" si="0"/>
        <v>Fahrländer Partner (2016)</v>
      </c>
      <c r="B24" s="35" t="s">
        <v>3634</v>
      </c>
      <c r="C24" s="35" t="s">
        <v>3634</v>
      </c>
      <c r="D24" s="35" t="s">
        <v>3634</v>
      </c>
      <c r="E24" s="35" t="s">
        <v>3634</v>
      </c>
    </row>
    <row r="25" spans="1:5" x14ac:dyDescent="0.2">
      <c r="A25" s="31" t="str">
        <f t="shared" si="0"/>
        <v>Immobilien-Preisindizes von Fahrländer Partner: Methoden-Kurzbeschrieb</v>
      </c>
      <c r="B25" s="35" t="s">
        <v>3589</v>
      </c>
      <c r="C25" s="35" t="s">
        <v>3590</v>
      </c>
      <c r="D25" s="34" t="s">
        <v>3592</v>
      </c>
      <c r="E25" s="34" t="s">
        <v>3591</v>
      </c>
    </row>
    <row r="26" spans="1:5" x14ac:dyDescent="0.2">
      <c r="A26" s="31" t="str">
        <f t="shared" si="0"/>
        <v>Im Anhang des Methoden-Kurzbeschriebs befindet sich ein Literaturverzeichnis.</v>
      </c>
      <c r="B26" s="35" t="s">
        <v>22</v>
      </c>
      <c r="C26" s="35" t="s">
        <v>67</v>
      </c>
      <c r="D26" s="34" t="s">
        <v>381</v>
      </c>
      <c r="E26" s="34" t="s">
        <v>451</v>
      </c>
    </row>
    <row r="27" spans="1:5" x14ac:dyDescent="0.2">
      <c r="A27" s="31" t="str">
        <f t="shared" si="0"/>
        <v>Überblick Indizes (Neubau)</v>
      </c>
      <c r="B27" s="35" t="s">
        <v>27</v>
      </c>
      <c r="C27" s="35" t="s">
        <v>46</v>
      </c>
      <c r="D27" s="34" t="s">
        <v>347</v>
      </c>
      <c r="E27" s="34" t="s">
        <v>453</v>
      </c>
    </row>
    <row r="28" spans="1:5" x14ac:dyDescent="0.2">
      <c r="A28" s="31" t="str">
        <f>IF(B$3=1,B28,IF(B$3=2,C28,IF(B$3=3,D28,IF(B$3=4,E28,B28))))</f>
        <v>Indexreihen Schweiz (Neubau)</v>
      </c>
      <c r="B28" s="33" t="s">
        <v>28</v>
      </c>
      <c r="C28" s="33" t="s">
        <v>315</v>
      </c>
      <c r="D28" s="34" t="s">
        <v>348</v>
      </c>
      <c r="E28" s="34" t="s">
        <v>452</v>
      </c>
    </row>
    <row r="29" spans="1:5" x14ac:dyDescent="0.2">
      <c r="A29" s="31" t="str">
        <f t="shared" ref="A29:A39" si="1">IF(B$3=1,B29,IF(B$3=2,C29,IF(B$3=3,D29,IF(B$3=4,E29,B29))))</f>
        <v>Indexreihen Schweiz (Jahresmittel 1985 = 100)</v>
      </c>
      <c r="B29" s="33" t="s">
        <v>184</v>
      </c>
      <c r="C29" s="33" t="s">
        <v>316</v>
      </c>
      <c r="D29" s="34" t="s">
        <v>349</v>
      </c>
      <c r="E29" s="34" t="s">
        <v>335</v>
      </c>
    </row>
    <row r="30" spans="1:5" x14ac:dyDescent="0.2">
      <c r="A30" s="31" t="str">
        <f t="shared" si="1"/>
        <v>Indexreihen Schweiz (1. Quartal 2008 = 100)</v>
      </c>
      <c r="B30" s="33" t="s">
        <v>3513</v>
      </c>
      <c r="C30" s="33" t="s">
        <v>3514</v>
      </c>
      <c r="D30" s="34" t="s">
        <v>3515</v>
      </c>
      <c r="E30" s="34" t="s">
        <v>3516</v>
      </c>
    </row>
    <row r="31" spans="1:5" x14ac:dyDescent="0.2">
      <c r="A31" s="31" t="str">
        <f t="shared" si="1"/>
        <v>Schweiz</v>
      </c>
      <c r="B31" s="33" t="s">
        <v>32</v>
      </c>
      <c r="C31" s="33" t="s">
        <v>35</v>
      </c>
      <c r="D31" s="34" t="s">
        <v>36</v>
      </c>
      <c r="E31" s="34" t="s">
        <v>178</v>
      </c>
    </row>
    <row r="32" spans="1:5" x14ac:dyDescent="0.2">
      <c r="A32" s="31" t="str">
        <f t="shared" si="1"/>
        <v>Marktsegemente:</v>
      </c>
      <c r="B32" s="49" t="s">
        <v>3489</v>
      </c>
      <c r="C32" s="49" t="s">
        <v>177</v>
      </c>
      <c r="D32" s="34" t="s">
        <v>345</v>
      </c>
      <c r="E32" s="34" t="s">
        <v>388</v>
      </c>
    </row>
    <row r="33" spans="1:5" x14ac:dyDescent="0.2">
      <c r="A33" s="31" t="str">
        <f t="shared" si="1"/>
        <v>Unteres</v>
      </c>
      <c r="B33" s="33" t="s">
        <v>3</v>
      </c>
      <c r="C33" s="33" t="s">
        <v>48</v>
      </c>
      <c r="D33" s="34" t="s">
        <v>350</v>
      </c>
      <c r="E33" s="34" t="s">
        <v>338</v>
      </c>
    </row>
    <row r="34" spans="1:5" x14ac:dyDescent="0.2">
      <c r="A34" s="31" t="str">
        <f t="shared" si="1"/>
        <v>Mittleres</v>
      </c>
      <c r="B34" s="33" t="s">
        <v>4</v>
      </c>
      <c r="C34" s="33" t="s">
        <v>49</v>
      </c>
      <c r="D34" s="34" t="s">
        <v>352</v>
      </c>
      <c r="E34" s="34" t="s">
        <v>336</v>
      </c>
    </row>
    <row r="35" spans="1:5" x14ac:dyDescent="0.2">
      <c r="A35" s="31" t="str">
        <f t="shared" si="1"/>
        <v>Gehobenes</v>
      </c>
      <c r="B35" s="33" t="s">
        <v>5</v>
      </c>
      <c r="C35" s="33" t="s">
        <v>50</v>
      </c>
      <c r="D35" s="34" t="s">
        <v>351</v>
      </c>
      <c r="E35" s="34" t="s">
        <v>337</v>
      </c>
    </row>
    <row r="36" spans="1:5" x14ac:dyDescent="0.2">
      <c r="A36" s="31" t="str">
        <f t="shared" si="1"/>
        <v>MWG (alt)</v>
      </c>
      <c r="B36" s="49" t="s">
        <v>3497</v>
      </c>
      <c r="C36" s="49" t="s">
        <v>3567</v>
      </c>
      <c r="D36" s="34" t="s">
        <v>3568</v>
      </c>
      <c r="E36" s="34" t="s">
        <v>3552</v>
      </c>
    </row>
    <row r="37" spans="1:5" x14ac:dyDescent="0.2">
      <c r="A37" s="31" t="str">
        <f t="shared" si="1"/>
        <v>MWG (neu)</v>
      </c>
      <c r="B37" s="33" t="s">
        <v>3498</v>
      </c>
      <c r="C37" s="49" t="s">
        <v>3569</v>
      </c>
      <c r="D37" s="34" t="s">
        <v>3570</v>
      </c>
      <c r="E37" s="34" t="s">
        <v>3553</v>
      </c>
    </row>
    <row r="38" spans="1:5" x14ac:dyDescent="0.2">
      <c r="A38" s="31" t="str">
        <f t="shared" si="1"/>
        <v>MWG (gesamt)</v>
      </c>
      <c r="B38" s="33" t="s">
        <v>3564</v>
      </c>
      <c r="C38" s="34" t="s">
        <v>3563</v>
      </c>
      <c r="D38" s="34" t="s">
        <v>3562</v>
      </c>
      <c r="E38" s="34" t="s">
        <v>3554</v>
      </c>
    </row>
    <row r="39" spans="1:5" x14ac:dyDescent="0.2">
      <c r="A39" s="31" t="str">
        <f t="shared" si="1"/>
        <v>Büro</v>
      </c>
      <c r="B39" s="34" t="s">
        <v>3565</v>
      </c>
      <c r="C39" s="34" t="s">
        <v>3566</v>
      </c>
      <c r="D39" s="34" t="s">
        <v>3559</v>
      </c>
      <c r="E39" s="34" t="s">
        <v>3555</v>
      </c>
    </row>
    <row r="40" spans="1:5" x14ac:dyDescent="0.2">
      <c r="A40" s="31" t="str">
        <f t="shared" ref="A40:A45" si="2">IF(B$3=1,B40,IF(B$3=2,C40,IF(B$3=3,D40,IF(B$3=4,E40,B40))))</f>
        <v>grau/kursiv: ungeglättete Reihen</v>
      </c>
      <c r="B40" s="35" t="s">
        <v>3488</v>
      </c>
      <c r="C40" s="34" t="s">
        <v>3543</v>
      </c>
      <c r="D40" s="34" t="s">
        <v>3544</v>
      </c>
      <c r="E40" s="34" t="s">
        <v>3545</v>
      </c>
    </row>
    <row r="41" spans="1:5" x14ac:dyDescent="0.2">
      <c r="A41" s="31" t="str">
        <f t="shared" si="2"/>
        <v>Indexreihen</v>
      </c>
      <c r="B41" s="33" t="s">
        <v>179</v>
      </c>
      <c r="C41" s="33" t="s">
        <v>317</v>
      </c>
      <c r="D41" s="34" t="s">
        <v>353</v>
      </c>
      <c r="E41" s="34" t="s">
        <v>334</v>
      </c>
    </row>
    <row r="42" spans="1:5" x14ac:dyDescent="0.2">
      <c r="A42" s="31" t="str">
        <f t="shared" si="2"/>
        <v>(1. Quartal 2008 = 100)</v>
      </c>
      <c r="B42" s="33" t="s">
        <v>3517</v>
      </c>
      <c r="C42" s="33" t="s">
        <v>3518</v>
      </c>
      <c r="D42" s="34" t="s">
        <v>3519</v>
      </c>
      <c r="E42" s="34" t="s">
        <v>3520</v>
      </c>
    </row>
    <row r="43" spans="1:5" x14ac:dyDescent="0.2">
      <c r="A43" s="31" t="str">
        <f t="shared" si="2"/>
        <v>FPRE-Regionen</v>
      </c>
      <c r="B43" s="33" t="s">
        <v>398</v>
      </c>
      <c r="C43" s="33" t="s">
        <v>399</v>
      </c>
      <c r="D43" s="34" t="s">
        <v>400</v>
      </c>
      <c r="E43" s="34" t="s">
        <v>445</v>
      </c>
    </row>
    <row r="44" spans="1:5" x14ac:dyDescent="0.2">
      <c r="A44" s="31" t="str">
        <f t="shared" si="2"/>
        <v>Geglättete Reihen</v>
      </c>
      <c r="B44" s="35" t="s">
        <v>465</v>
      </c>
      <c r="C44" s="34" t="s">
        <v>485</v>
      </c>
      <c r="D44" s="34" t="s">
        <v>486</v>
      </c>
      <c r="E44" s="34" t="s">
        <v>487</v>
      </c>
    </row>
    <row r="45" spans="1:5" x14ac:dyDescent="0.2">
      <c r="A45" s="31" t="str">
        <f t="shared" si="2"/>
        <v>gg</v>
      </c>
      <c r="B45" s="35" t="s">
        <v>464</v>
      </c>
      <c r="C45" s="34" t="s">
        <v>479</v>
      </c>
      <c r="D45" s="34" t="s">
        <v>480</v>
      </c>
      <c r="E45" s="34" t="s">
        <v>481</v>
      </c>
    </row>
    <row r="46" spans="1:5" x14ac:dyDescent="0.2">
      <c r="A46" s="31" t="str">
        <f t="shared" ref="A46:A53" si="3">IF(B$3=1,B46,IF(B$3=2,C46,IF(B$3=3,D46,IF(B$3=4,E46,B46))))</f>
        <v>Ungeglättete Reihen</v>
      </c>
      <c r="B46" s="35" t="s">
        <v>466</v>
      </c>
      <c r="C46" s="34" t="s">
        <v>488</v>
      </c>
      <c r="D46" s="34" t="s">
        <v>489</v>
      </c>
      <c r="E46" s="34" t="s">
        <v>490</v>
      </c>
    </row>
    <row r="47" spans="1:5" x14ac:dyDescent="0.2">
      <c r="A47" s="31" t="str">
        <f t="shared" si="3"/>
        <v>Glättung: Gleitend zentrierter Mittelwert über drei Quartale. Der aktuellste Datenpunkt ist provisorisch.</v>
      </c>
      <c r="B47" s="35" t="s">
        <v>469</v>
      </c>
      <c r="C47" s="34" t="s">
        <v>482</v>
      </c>
      <c r="D47" s="34" t="s">
        <v>483</v>
      </c>
      <c r="E47" s="34" t="s">
        <v>484</v>
      </c>
    </row>
    <row r="48" spans="1:5" x14ac:dyDescent="0.2">
      <c r="A48" s="31" t="str">
        <f t="shared" si="3"/>
        <v>QoQ*</v>
      </c>
      <c r="B48" s="34" t="s">
        <v>501</v>
      </c>
      <c r="C48" s="34" t="s">
        <v>501</v>
      </c>
      <c r="D48" s="34" t="s">
        <v>501</v>
      </c>
      <c r="E48" s="34" t="s">
        <v>501</v>
      </c>
    </row>
    <row r="49" spans="1:5" x14ac:dyDescent="0.2">
      <c r="A49" s="31" t="str">
        <f t="shared" si="3"/>
        <v>*Vergleich zum Vorquartal</v>
      </c>
      <c r="B49" s="35" t="s">
        <v>499</v>
      </c>
      <c r="C49" s="34" t="s">
        <v>492</v>
      </c>
      <c r="D49" s="34" t="s">
        <v>493</v>
      </c>
      <c r="E49" s="34" t="s">
        <v>500</v>
      </c>
    </row>
    <row r="50" spans="1:5" x14ac:dyDescent="0.2">
      <c r="A50" s="31" t="str">
        <f t="shared" si="3"/>
        <v>YoY**</v>
      </c>
      <c r="B50" s="34" t="s">
        <v>496</v>
      </c>
      <c r="C50" s="34" t="s">
        <v>496</v>
      </c>
      <c r="D50" s="34" t="s">
        <v>496</v>
      </c>
      <c r="E50" s="34" t="s">
        <v>496</v>
      </c>
    </row>
    <row r="51" spans="1:5" x14ac:dyDescent="0.2">
      <c r="A51" s="31" t="str">
        <f t="shared" si="3"/>
        <v>**Vergleich zum Vorjahresquartal</v>
      </c>
      <c r="B51" s="35" t="s">
        <v>498</v>
      </c>
      <c r="C51" s="34" t="s">
        <v>494</v>
      </c>
      <c r="D51" s="34" t="s">
        <v>495</v>
      </c>
      <c r="E51" s="34" t="s">
        <v>497</v>
      </c>
    </row>
    <row r="52" spans="1:5" x14ac:dyDescent="0.2">
      <c r="A52" s="31" t="str">
        <f t="shared" si="3"/>
        <v>Die jährlichen Indexreihen ab 1985 finden sich im unteren Teil dieser Seite.</v>
      </c>
      <c r="B52" s="35" t="s">
        <v>467</v>
      </c>
      <c r="C52" s="34" t="s">
        <v>474</v>
      </c>
      <c r="D52" s="34" t="s">
        <v>475</v>
      </c>
      <c r="E52" s="34" t="s">
        <v>476</v>
      </c>
    </row>
    <row r="53" spans="1:5" x14ac:dyDescent="0.2">
      <c r="A53" s="31" t="str">
        <f t="shared" si="3"/>
        <v>nach Segment</v>
      </c>
      <c r="B53" s="35" t="s">
        <v>468</v>
      </c>
      <c r="C53" s="34" t="s">
        <v>477</v>
      </c>
      <c r="D53" s="34" t="s">
        <v>478</v>
      </c>
      <c r="E53" s="34" t="s">
        <v>491</v>
      </c>
    </row>
    <row r="54" spans="1:5" x14ac:dyDescent="0.2">
      <c r="A54" s="31" t="str">
        <f t="shared" ref="A54:A71" si="4">IF(B$3=1,B54,IF(B$3=2,C54,IF(B$3=3,D54,IF(B$3=4,E54,B54))))</f>
        <v>MWG Altbau</v>
      </c>
      <c r="B54" s="35" t="s">
        <v>3503</v>
      </c>
      <c r="C54" s="34" t="s">
        <v>3546</v>
      </c>
      <c r="D54" s="34" t="s">
        <v>3547</v>
      </c>
      <c r="E54" s="34" t="s">
        <v>3548</v>
      </c>
    </row>
    <row r="55" spans="1:5" x14ac:dyDescent="0.2">
      <c r="A55" s="31" t="str">
        <f t="shared" si="4"/>
        <v>MWG Neubau</v>
      </c>
      <c r="B55" s="34" t="s">
        <v>3504</v>
      </c>
      <c r="C55" s="34" t="s">
        <v>3540</v>
      </c>
      <c r="D55" s="34" t="s">
        <v>3541</v>
      </c>
      <c r="E55" s="34" t="s">
        <v>3542</v>
      </c>
    </row>
    <row r="56" spans="1:5" x14ac:dyDescent="0.2">
      <c r="A56" s="31" t="str">
        <f t="shared" si="4"/>
        <v>MWG gesamt</v>
      </c>
      <c r="B56" s="35" t="s">
        <v>3490</v>
      </c>
      <c r="C56" s="34" t="s">
        <v>3560</v>
      </c>
      <c r="D56" s="34" t="s">
        <v>3561</v>
      </c>
      <c r="E56" s="34" t="s">
        <v>3556</v>
      </c>
    </row>
    <row r="57" spans="1:5" x14ac:dyDescent="0.2">
      <c r="A57" s="31" t="str">
        <f t="shared" si="4"/>
        <v>Büroflächen</v>
      </c>
      <c r="B57" s="35" t="s">
        <v>3492</v>
      </c>
      <c r="C57" s="34" t="s">
        <v>3557</v>
      </c>
      <c r="D57" s="34" t="s">
        <v>3559</v>
      </c>
      <c r="E57" s="34" t="s">
        <v>3558</v>
      </c>
    </row>
    <row r="58" spans="1:5" x14ac:dyDescent="0.2">
      <c r="A58" s="31" t="str">
        <f t="shared" si="4"/>
        <v>Mietwohnungen MWG</v>
      </c>
      <c r="B58" s="35" t="s">
        <v>3491</v>
      </c>
      <c r="C58" s="34" t="s">
        <v>3549</v>
      </c>
      <c r="D58" s="34" t="s">
        <v>3550</v>
      </c>
      <c r="E58" s="34" t="s">
        <v>3551</v>
      </c>
    </row>
    <row r="59" spans="1:5" x14ac:dyDescent="0.2">
      <c r="A59" s="31" t="str">
        <f t="shared" si="4"/>
        <v>Mietwohnungen Altbau (Alter: 25 Jahre)</v>
      </c>
      <c r="B59" s="35" t="s">
        <v>3525</v>
      </c>
      <c r="C59" s="34" t="s">
        <v>3580</v>
      </c>
      <c r="D59" s="34" t="s">
        <v>3581</v>
      </c>
      <c r="E59" s="34" t="s">
        <v>3577</v>
      </c>
    </row>
    <row r="60" spans="1:5" x14ac:dyDescent="0.2">
      <c r="A60" s="31" t="str">
        <f t="shared" si="4"/>
        <v>75m2 HNF SIA 416, durchschnittlich ausgebaut, durchschnittliche Mikrolage.</v>
      </c>
      <c r="B60" s="35" t="s">
        <v>3527</v>
      </c>
      <c r="C60" s="34" t="s">
        <v>3531</v>
      </c>
      <c r="D60" s="34" t="s">
        <v>3533</v>
      </c>
      <c r="E60" s="34" t="s">
        <v>3532</v>
      </c>
    </row>
    <row r="61" spans="1:5" x14ac:dyDescent="0.2">
      <c r="A61" s="31" t="str">
        <f t="shared" si="4"/>
        <v>Mietwohnungen Neubau</v>
      </c>
      <c r="B61" s="35" t="s">
        <v>3523</v>
      </c>
      <c r="C61" s="34" t="s">
        <v>3582</v>
      </c>
      <c r="D61" s="34" t="s">
        <v>3583</v>
      </c>
      <c r="E61" s="34" t="s">
        <v>3578</v>
      </c>
    </row>
    <row r="62" spans="1:5" x14ac:dyDescent="0.2">
      <c r="A62" s="31" t="str">
        <f t="shared" si="4"/>
        <v>85m2 HNF SIA 416, durchschnittlich ausgebaut, durchschnittliche Mikrolage.</v>
      </c>
      <c r="B62" s="35" t="s">
        <v>3528</v>
      </c>
      <c r="C62" s="34" t="s">
        <v>3534</v>
      </c>
      <c r="D62" s="34" t="s">
        <v>3535</v>
      </c>
      <c r="E62" s="34" t="s">
        <v>3536</v>
      </c>
    </row>
    <row r="63" spans="1:5" x14ac:dyDescent="0.2">
      <c r="A63" s="31" t="str">
        <f t="shared" si="4"/>
        <v>Mietwohnungen gesamt</v>
      </c>
      <c r="B63" s="35" t="s">
        <v>3524</v>
      </c>
      <c r="C63" s="34" t="s">
        <v>3587</v>
      </c>
      <c r="D63" s="34" t="s">
        <v>3588</v>
      </c>
      <c r="E63" s="34" t="s">
        <v>3579</v>
      </c>
    </row>
    <row r="64" spans="1:5" x14ac:dyDescent="0.2">
      <c r="A64" s="31" t="str">
        <f t="shared" si="4"/>
        <v>Gewichtetes Aggregat der beiden MWG-Reihen.</v>
      </c>
      <c r="B64" s="35" t="s">
        <v>3530</v>
      </c>
      <c r="C64" s="34" t="s">
        <v>3584</v>
      </c>
      <c r="D64" s="34" t="s">
        <v>3585</v>
      </c>
      <c r="E64" s="34" t="s">
        <v>3586</v>
      </c>
    </row>
    <row r="65" spans="1:5" x14ac:dyDescent="0.2">
      <c r="A65" s="31" t="str">
        <f t="shared" si="4"/>
        <v>Büroflächen (Edelrohbau)</v>
      </c>
      <c r="B65" s="35" t="s">
        <v>3529</v>
      </c>
      <c r="C65" s="34" t="s">
        <v>3593</v>
      </c>
      <c r="D65" s="34" t="s">
        <v>3575</v>
      </c>
      <c r="E65" s="34" t="s">
        <v>3576</v>
      </c>
    </row>
    <row r="66" spans="1:5" x14ac:dyDescent="0.2">
      <c r="A66" s="31" t="str">
        <f t="shared" si="4"/>
        <v>150m2 HNF SIA 416, durchschnittlich ausgebaut, durchschnittliche Mikrolage.</v>
      </c>
      <c r="B66" s="35" t="s">
        <v>3800</v>
      </c>
      <c r="C66" s="34" t="s">
        <v>3537</v>
      </c>
      <c r="D66" s="34" t="s">
        <v>3538</v>
      </c>
      <c r="E66" s="34" t="s">
        <v>3539</v>
      </c>
    </row>
    <row r="67" spans="1:5" x14ac:dyDescent="0.2">
      <c r="A67" s="31" t="str">
        <f t="shared" si="4"/>
        <v>Mehrfamilienhäuser und Mietwohnungen</v>
      </c>
      <c r="B67" s="35" t="s">
        <v>3603</v>
      </c>
      <c r="C67" s="34" t="s">
        <v>3638</v>
      </c>
      <c r="D67" s="34" t="s">
        <v>3646</v>
      </c>
      <c r="E67" s="34" t="s">
        <v>3649</v>
      </c>
    </row>
    <row r="68" spans="1:5" x14ac:dyDescent="0.2">
      <c r="A68" s="31" t="str">
        <f t="shared" si="4"/>
        <v>Büroimmobilien und Büroflächen</v>
      </c>
      <c r="B68" s="35" t="s">
        <v>3797</v>
      </c>
      <c r="C68" s="34" t="s">
        <v>3639</v>
      </c>
      <c r="D68" s="34" t="s">
        <v>3647</v>
      </c>
      <c r="E68" s="34" t="s">
        <v>3650</v>
      </c>
    </row>
    <row r="69" spans="1:5" x14ac:dyDescent="0.2">
      <c r="A69" s="31" t="str">
        <f t="shared" si="4"/>
        <v>MFH-Land (MWG)</v>
      </c>
      <c r="B69" s="35" t="s">
        <v>3604</v>
      </c>
      <c r="C69" s="34" t="s">
        <v>3616</v>
      </c>
      <c r="D69" s="34" t="s">
        <v>3626</v>
      </c>
      <c r="E69" s="34" t="s">
        <v>3620</v>
      </c>
    </row>
    <row r="70" spans="1:5" x14ac:dyDescent="0.2">
      <c r="A70" s="31" t="str">
        <f t="shared" si="4"/>
        <v>Büro-Land</v>
      </c>
      <c r="B70" s="35" t="s">
        <v>3607</v>
      </c>
      <c r="C70" s="34" t="s">
        <v>3617</v>
      </c>
      <c r="D70" s="34" t="s">
        <v>3627</v>
      </c>
      <c r="E70" s="34" t="s">
        <v>3621</v>
      </c>
    </row>
    <row r="71" spans="1:5" x14ac:dyDescent="0.2">
      <c r="A71" s="31" t="str">
        <f t="shared" si="4"/>
        <v>Bauland Bürohäuser</v>
      </c>
      <c r="B71" s="35" t="s">
        <v>3611</v>
      </c>
      <c r="C71" s="34" t="s">
        <v>3640</v>
      </c>
      <c r="D71" s="34" t="s">
        <v>3648</v>
      </c>
      <c r="E71" s="34" t="s">
        <v>3622</v>
      </c>
    </row>
    <row r="72" spans="1:5" x14ac:dyDescent="0.2">
      <c r="A72" s="31" t="str">
        <f>IF(B$3=1,B72,IF(B$3=2,C72,IF(B$3=3,D72,IF(B$3=4,E72,B72))))</f>
        <v>Bauland MFH</v>
      </c>
      <c r="B72" s="35" t="s">
        <v>3609</v>
      </c>
      <c r="C72" s="34" t="s">
        <v>3641</v>
      </c>
      <c r="D72" s="34" t="s">
        <v>3628</v>
      </c>
      <c r="E72" s="34" t="s">
        <v>3623</v>
      </c>
    </row>
    <row r="73" spans="1:5" x14ac:dyDescent="0.2">
      <c r="A73" s="31" t="str">
        <f>IF(B$3=1,B73,IF(B$3=2,C73,IF(B$3=3,D73,IF(B$3=4,E73,B73))))</f>
        <v>Mietwohnungen</v>
      </c>
      <c r="B73" s="35" t="s">
        <v>3602</v>
      </c>
      <c r="C73" s="34" t="s">
        <v>3618</v>
      </c>
      <c r="D73" s="34" t="s">
        <v>3629</v>
      </c>
      <c r="E73" s="34" t="s">
        <v>3624</v>
      </c>
    </row>
    <row r="74" spans="1:5" x14ac:dyDescent="0.2">
      <c r="A74" s="31" t="str">
        <f>IF(B$3=1,B74,IF(B$3=2,C74,IF(B$3=3,D74,IF(B$3=4,E74,B74))))</f>
        <v>Büroflächen</v>
      </c>
      <c r="B74" s="35" t="s">
        <v>3492</v>
      </c>
      <c r="C74" s="34" t="s">
        <v>3619</v>
      </c>
      <c r="D74" s="34" t="s">
        <v>3630</v>
      </c>
      <c r="E74" s="34" t="s">
        <v>3558</v>
      </c>
    </row>
    <row r="75" spans="1:5" x14ac:dyDescent="0.2">
      <c r="A75" s="31" t="str">
        <f>IF(B$3=1,B75,IF(B$3=2,C75,IF(B$3=3,D75,IF(B$3=4,E75,B75))))</f>
        <v>Bauland für Renditeimmobilien</v>
      </c>
      <c r="B75" s="35" t="s">
        <v>3798</v>
      </c>
      <c r="C75" s="34" t="s">
        <v>3642</v>
      </c>
      <c r="D75" s="34" t="s">
        <v>3631</v>
      </c>
      <c r="E75" s="34" t="s">
        <v>3651</v>
      </c>
    </row>
    <row r="76" spans="1:5" x14ac:dyDescent="0.2">
      <c r="A76" s="31" t="str">
        <f t="shared" ref="A76:A88" si="5">IF(B$3=1,B76,IF(B$3=2,C76,IF(B$3=3,D76,IF(B$3=4,E76,B76))))</f>
        <v>Marktmieten- und Baulandindizes von Renditeimmobilien</v>
      </c>
      <c r="B76" s="35" t="s">
        <v>3795</v>
      </c>
      <c r="C76" s="34" t="s">
        <v>3643</v>
      </c>
      <c r="D76" s="34" t="s">
        <v>3632</v>
      </c>
      <c r="E76" s="34" t="s">
        <v>3662</v>
      </c>
    </row>
    <row r="77" spans="1:5" x14ac:dyDescent="0.2">
      <c r="A77" s="31" t="str">
        <f t="shared" si="5"/>
        <v>Marktmietenindizes von Renditeimmobilien</v>
      </c>
      <c r="B77" s="35" t="s">
        <v>3796</v>
      </c>
      <c r="C77" s="34" t="s">
        <v>3754</v>
      </c>
      <c r="D77" s="34" t="s">
        <v>3755</v>
      </c>
      <c r="E77" s="34" t="s">
        <v>3756</v>
      </c>
    </row>
    <row r="78" spans="1:5" x14ac:dyDescent="0.2">
      <c r="A78" s="31" t="str">
        <f t="shared" si="5"/>
        <v>Bauland für Mehrfamilienhäuser</v>
      </c>
      <c r="B78" s="35" t="s">
        <v>3614</v>
      </c>
      <c r="C78" s="34" t="s">
        <v>3644</v>
      </c>
      <c r="D78" s="34" t="s">
        <v>3633</v>
      </c>
      <c r="E78" s="34" t="s">
        <v>3652</v>
      </c>
    </row>
    <row r="79" spans="1:5" x14ac:dyDescent="0.2">
      <c r="A79" s="31" t="str">
        <f t="shared" si="5"/>
        <v>MFH mit 8 MWG à 85m2 HNF SIA 416, Ausnützungsziffer = 0.6, durchschnittliche Mikrolage.</v>
      </c>
      <c r="B79" s="35" t="s">
        <v>3653</v>
      </c>
      <c r="C79" s="34" t="s">
        <v>3660</v>
      </c>
      <c r="D79" s="34" t="s">
        <v>3656</v>
      </c>
      <c r="E79" s="34" t="s">
        <v>3657</v>
      </c>
    </row>
    <row r="80" spans="1:5" x14ac:dyDescent="0.2">
      <c r="A80" s="31" t="str">
        <f t="shared" si="5"/>
        <v>Bauland für Bürohäuser</v>
      </c>
      <c r="B80" s="35" t="s">
        <v>3615</v>
      </c>
      <c r="C80" s="34" t="s">
        <v>3645</v>
      </c>
      <c r="D80" s="34" t="s">
        <v>3648</v>
      </c>
      <c r="E80" s="34" t="s">
        <v>3625</v>
      </c>
    </row>
    <row r="81" spans="1:6" x14ac:dyDescent="0.2">
      <c r="A81" s="31" t="str">
        <f t="shared" si="5"/>
        <v>Bürogebäude mit 900m2 NF, Ausnützungsziffer = 0.6, durchschnittliche Mikrolage.</v>
      </c>
      <c r="B81" s="35" t="s">
        <v>3654</v>
      </c>
      <c r="C81" s="34" t="s">
        <v>3659</v>
      </c>
      <c r="D81" s="34" t="s">
        <v>3655</v>
      </c>
      <c r="E81" s="34" t="s">
        <v>3658</v>
      </c>
    </row>
    <row r="82" spans="1:6" x14ac:dyDescent="0.2">
      <c r="A82" s="31" t="str">
        <f t="shared" si="5"/>
        <v>keine Daten</v>
      </c>
      <c r="B82" s="35" t="s">
        <v>3635</v>
      </c>
      <c r="C82" s="35" t="s">
        <v>3637</v>
      </c>
      <c r="D82" s="35" t="s">
        <v>3637</v>
      </c>
      <c r="E82" s="35" t="s">
        <v>3636</v>
      </c>
    </row>
    <row r="83" spans="1:6" x14ac:dyDescent="0.2">
      <c r="A83" s="31" t="str">
        <f t="shared" si="5"/>
        <v>MS-Regionen</v>
      </c>
      <c r="B83" s="35" t="s">
        <v>3695</v>
      </c>
      <c r="C83" s="35" t="s">
        <v>3696</v>
      </c>
      <c r="D83" s="35" t="s">
        <v>3697</v>
      </c>
      <c r="E83" s="35" t="s">
        <v>3698</v>
      </c>
    </row>
    <row r="84" spans="1:6" x14ac:dyDescent="0.2">
      <c r="A84" s="31" t="str">
        <f t="shared" si="5"/>
        <v>Kantone</v>
      </c>
      <c r="B84" s="35" t="s">
        <v>157</v>
      </c>
      <c r="C84" s="35" t="s">
        <v>3699</v>
      </c>
      <c r="D84" s="35" t="s">
        <v>3700</v>
      </c>
      <c r="E84" s="35" t="s">
        <v>3699</v>
      </c>
    </row>
    <row r="85" spans="1:6" x14ac:dyDescent="0.2">
      <c r="A85" s="31" t="str">
        <f t="shared" si="5"/>
        <v>Mietwohnungen Altbau</v>
      </c>
      <c r="B85" s="35" t="s">
        <v>3704</v>
      </c>
      <c r="C85" s="35" t="s">
        <v>3703</v>
      </c>
      <c r="D85" s="35" t="s">
        <v>3702</v>
      </c>
      <c r="E85" s="35" t="s">
        <v>3701</v>
      </c>
    </row>
    <row r="86" spans="1:6" x14ac:dyDescent="0.2">
      <c r="A86" s="31" t="str">
        <f t="shared" si="5"/>
        <v>1 Jahr</v>
      </c>
      <c r="B86" s="35" t="s">
        <v>3705</v>
      </c>
      <c r="C86" s="35" t="s">
        <v>3708</v>
      </c>
      <c r="D86" s="35" t="s">
        <v>3711</v>
      </c>
      <c r="E86" s="35" t="s">
        <v>3714</v>
      </c>
      <c r="F86" s="60"/>
    </row>
    <row r="87" spans="1:6" x14ac:dyDescent="0.2">
      <c r="A87" s="31" t="str">
        <f t="shared" si="5"/>
        <v>3 Jahre</v>
      </c>
      <c r="B87" s="35" t="s">
        <v>3706</v>
      </c>
      <c r="C87" s="35" t="s">
        <v>3710</v>
      </c>
      <c r="D87" s="35" t="s">
        <v>3712</v>
      </c>
      <c r="E87" s="35" t="s">
        <v>3715</v>
      </c>
      <c r="F87" s="60"/>
    </row>
    <row r="88" spans="1:6" x14ac:dyDescent="0.2">
      <c r="A88" s="31" t="str">
        <f t="shared" si="5"/>
        <v>5 Jahre</v>
      </c>
      <c r="B88" s="35" t="s">
        <v>3707</v>
      </c>
      <c r="C88" s="35" t="s">
        <v>3709</v>
      </c>
      <c r="D88" s="35" t="s">
        <v>3713</v>
      </c>
      <c r="E88" s="35" t="s">
        <v>3716</v>
      </c>
      <c r="F88" s="60"/>
    </row>
    <row r="89" spans="1:6" x14ac:dyDescent="0.2">
      <c r="A89" s="31" t="str">
        <f>IF(B$3=1,B89,IF(B$3=2,C89,IF(B$3=3,D89,IF(B$3=4,E89,B89))))</f>
        <v>FPRE-Regionen</v>
      </c>
      <c r="B89" s="35" t="s">
        <v>398</v>
      </c>
      <c r="C89" s="35" t="s">
        <v>399</v>
      </c>
      <c r="D89" s="35" t="s">
        <v>400</v>
      </c>
      <c r="E89" s="35" t="s">
        <v>445</v>
      </c>
      <c r="F89" s="60"/>
    </row>
    <row r="90" spans="1:6" x14ac:dyDescent="0.2">
      <c r="A90" s="31" t="str">
        <f>IF(B$3=1,B90,IF(B$3=2,C90,IF(B$3=3,D90,IF(B$3=4,E90,B90))))</f>
        <v>Wachstumsrate</v>
      </c>
      <c r="B90" s="35" t="s">
        <v>3717</v>
      </c>
      <c r="C90" s="35" t="s">
        <v>3718</v>
      </c>
      <c r="D90" s="35" t="s">
        <v>3719</v>
      </c>
      <c r="E90" s="35" t="s">
        <v>3720</v>
      </c>
      <c r="F90" s="60"/>
    </row>
    <row r="91" spans="1:6" x14ac:dyDescent="0.2">
      <c r="A91" s="31" t="str">
        <f>IF(B$3=1,B91,IF(B$3=2,C91,IF(B$3=3,D91,IF(B$3=4,E91,B91))))</f>
        <v>Kurzfristige und langfristige Wachstumsrate</v>
      </c>
      <c r="B91" s="35" t="s">
        <v>3721</v>
      </c>
      <c r="C91" s="35" t="s">
        <v>3722</v>
      </c>
      <c r="D91" s="35" t="s">
        <v>3723</v>
      </c>
      <c r="E91" s="35" t="s">
        <v>3724</v>
      </c>
      <c r="F91" s="60"/>
    </row>
    <row r="92" spans="1:6" x14ac:dyDescent="0.2">
      <c r="A92" s="31" t="str">
        <f t="shared" ref="A92:A99" si="6">IF(B$3=1,B92,IF(B$3=2,C92,IF(B$3=3,D92,IF(B$3=4,E92,B92))))</f>
        <v>4. Quartal 2017</v>
      </c>
      <c r="B92" s="35" t="s">
        <v>3736</v>
      </c>
      <c r="C92" s="35" t="s">
        <v>3737</v>
      </c>
      <c r="D92" s="34" t="s">
        <v>3738</v>
      </c>
      <c r="E92" s="35" t="s">
        <v>3739</v>
      </c>
      <c r="F92" s="63"/>
    </row>
    <row r="93" spans="1:6" x14ac:dyDescent="0.2">
      <c r="A93" s="31" t="str">
        <f t="shared" si="6"/>
        <v>Region:</v>
      </c>
      <c r="B93" s="35" t="s">
        <v>3775</v>
      </c>
      <c r="C93" s="35" t="s">
        <v>3776</v>
      </c>
      <c r="D93" s="35" t="s">
        <v>3777</v>
      </c>
      <c r="E93" s="35" t="s">
        <v>3775</v>
      </c>
    </row>
    <row r="94" spans="1:6" x14ac:dyDescent="0.2">
      <c r="A94" s="31" t="str">
        <f t="shared" si="6"/>
        <v>Kanton:</v>
      </c>
      <c r="B94" s="35" t="s">
        <v>3778</v>
      </c>
      <c r="C94" s="35" t="s">
        <v>3779</v>
      </c>
      <c r="D94" s="35" t="s">
        <v>3780</v>
      </c>
      <c r="E94" s="35" t="s">
        <v>3779</v>
      </c>
    </row>
    <row r="95" spans="1:6" x14ac:dyDescent="0.2">
      <c r="A95" s="31" t="str">
        <f t="shared" si="6"/>
        <v>Kennzahlen</v>
      </c>
      <c r="B95" s="35" t="s">
        <v>3791</v>
      </c>
      <c r="C95" s="35" t="s">
        <v>3792</v>
      </c>
      <c r="D95" s="35" t="s">
        <v>3793</v>
      </c>
      <c r="E95" s="35" t="s">
        <v>3794</v>
      </c>
    </row>
    <row r="96" spans="1:6" x14ac:dyDescent="0.2">
      <c r="A96" s="31" t="str">
        <f t="shared" si="6"/>
        <v>Index:</v>
      </c>
      <c r="B96" s="35" t="s">
        <v>3781</v>
      </c>
      <c r="C96" s="35" t="s">
        <v>3782</v>
      </c>
      <c r="D96" s="35" t="s">
        <v>3782</v>
      </c>
      <c r="E96" s="35" t="s">
        <v>3781</v>
      </c>
    </row>
    <row r="97" spans="1:5" x14ac:dyDescent="0.2">
      <c r="A97" s="31" t="str">
        <f t="shared" si="6"/>
        <v>Sprache:</v>
      </c>
      <c r="B97" s="2" t="s">
        <v>3783</v>
      </c>
      <c r="C97" s="2" t="s">
        <v>3784</v>
      </c>
      <c r="D97" s="2" t="s">
        <v>3785</v>
      </c>
      <c r="E97" s="2" t="s">
        <v>3786</v>
      </c>
    </row>
    <row r="98" spans="1:5" x14ac:dyDescent="0.2">
      <c r="A98" s="61" t="str">
        <f t="shared" si="6"/>
        <v>Drucken</v>
      </c>
      <c r="B98" s="2" t="s">
        <v>3787</v>
      </c>
      <c r="C98" s="2" t="s">
        <v>3788</v>
      </c>
      <c r="D98" s="2" t="s">
        <v>3789</v>
      </c>
      <c r="E98" s="2" t="s">
        <v>3790</v>
      </c>
    </row>
    <row r="99" spans="1:5" x14ac:dyDescent="0.2">
      <c r="A99" s="31" t="str">
        <f t="shared" si="6"/>
        <v>Veränderungsraten</v>
      </c>
      <c r="B99" s="35" t="s">
        <v>3802</v>
      </c>
      <c r="C99" s="191" t="s">
        <v>3803</v>
      </c>
      <c r="D99" s="191" t="s">
        <v>3804</v>
      </c>
      <c r="E99" s="191" t="s">
        <v>3805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Benito Rutishauser</cp:lastModifiedBy>
  <cp:lastPrinted>2020-03-10T07:58:54Z</cp:lastPrinted>
  <dcterms:created xsi:type="dcterms:W3CDTF">2006-10-30T16:36:00Z</dcterms:created>
  <dcterms:modified xsi:type="dcterms:W3CDTF">2022-04-29T05:42:08Z</dcterms:modified>
</cp:coreProperties>
</file>